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PP Target wokshop_5Dec16\"/>
    </mc:Choice>
  </mc:AlternateContent>
  <bookViews>
    <workbookView xWindow="0" yWindow="0" windowWidth="18930" windowHeight="7515"/>
  </bookViews>
  <sheets>
    <sheet name="Province to District_Number" sheetId="1" r:id="rId1"/>
    <sheet name="Province to District_Rate" sheetId="2" r:id="rId2"/>
    <sheet name="Province to District_Percentage" sheetId="4" r:id="rId3"/>
    <sheet name="District to Facility_Number"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4" l="1"/>
  <c r="C33" i="4" s="1"/>
  <c r="E33" i="4" s="1"/>
  <c r="E32" i="4" s="1"/>
  <c r="C29" i="4"/>
  <c r="C32" i="4" s="1"/>
  <c r="E28" i="4"/>
  <c r="D27" i="4"/>
  <c r="E26" i="4"/>
  <c r="D25" i="4"/>
  <c r="E24" i="4"/>
  <c r="D23" i="4"/>
  <c r="E22" i="4"/>
  <c r="D21" i="4"/>
  <c r="E20" i="4"/>
  <c r="D19" i="4"/>
  <c r="E18" i="4"/>
  <c r="D17" i="4"/>
  <c r="E16" i="4"/>
  <c r="D15" i="4"/>
  <c r="E14" i="4"/>
  <c r="D13" i="4"/>
  <c r="E12" i="4"/>
  <c r="D11" i="4"/>
  <c r="E10" i="4"/>
  <c r="D9" i="4"/>
  <c r="E8" i="4"/>
  <c r="D7" i="4"/>
  <c r="E28" i="2"/>
  <c r="E26" i="2"/>
  <c r="E24" i="2"/>
  <c r="E22" i="2"/>
  <c r="E20" i="2"/>
  <c r="E18" i="2"/>
  <c r="E16" i="2"/>
  <c r="E14" i="2"/>
  <c r="E12" i="2"/>
  <c r="E10" i="2"/>
  <c r="E8" i="2"/>
  <c r="D27" i="2"/>
  <c r="D25" i="2"/>
  <c r="D23" i="2"/>
  <c r="D21" i="2"/>
  <c r="D19" i="2"/>
  <c r="D17" i="2"/>
  <c r="D15" i="2"/>
  <c r="D13" i="2"/>
  <c r="D11" i="2"/>
  <c r="D9" i="2"/>
  <c r="E30" i="4" l="1"/>
  <c r="E27" i="4"/>
  <c r="F27" i="4" s="1"/>
  <c r="E25" i="4"/>
  <c r="F25" i="4" s="1"/>
  <c r="E23" i="4"/>
  <c r="F23" i="4" s="1"/>
  <c r="E21" i="4"/>
  <c r="F21" i="4" s="1"/>
  <c r="E19" i="4"/>
  <c r="F19" i="4" s="1"/>
  <c r="E17" i="4"/>
  <c r="F17" i="4" s="1"/>
  <c r="E15" i="4"/>
  <c r="F15" i="4" s="1"/>
  <c r="E13" i="4"/>
  <c r="F13" i="4" s="1"/>
  <c r="E11" i="4"/>
  <c r="F11" i="4" s="1"/>
  <c r="E9" i="4"/>
  <c r="F9" i="4" s="1"/>
  <c r="E7" i="4"/>
  <c r="D32" i="4"/>
  <c r="D29" i="4"/>
  <c r="E30" i="2"/>
  <c r="C13" i="1"/>
  <c r="C12" i="1"/>
  <c r="C11" i="1"/>
  <c r="E29" i="4" l="1"/>
  <c r="F29" i="4" s="1"/>
  <c r="F7" i="4"/>
  <c r="C30" i="2"/>
  <c r="C33" i="2" s="1"/>
  <c r="E33" i="2" s="1"/>
  <c r="E32" i="2" s="1"/>
  <c r="C29" i="2"/>
  <c r="D7" i="2"/>
  <c r="C66" i="3"/>
  <c r="B75"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8" i="3"/>
  <c r="C6" i="3"/>
  <c r="C7" i="3"/>
  <c r="C65" i="3"/>
  <c r="C67" i="3"/>
  <c r="C68" i="3"/>
  <c r="C69" i="3"/>
  <c r="C70" i="3"/>
  <c r="C71" i="3"/>
  <c r="C72" i="3"/>
  <c r="C8" i="1"/>
  <c r="C7" i="1"/>
  <c r="C9" i="1"/>
  <c r="C10" i="1"/>
  <c r="C6" i="1"/>
  <c r="B19" i="1"/>
  <c r="C75" i="3" l="1"/>
  <c r="D29" i="2"/>
  <c r="C32" i="2"/>
  <c r="C19" i="1"/>
  <c r="D32" i="2" l="1"/>
  <c r="E19" i="2"/>
  <c r="F19" i="2" s="1"/>
  <c r="E21" i="2"/>
  <c r="F21" i="2" s="1"/>
  <c r="E23" i="2"/>
  <c r="F23" i="2" s="1"/>
  <c r="E17" i="2"/>
  <c r="F17" i="2" s="1"/>
  <c r="E9" i="2"/>
  <c r="F9" i="2" s="1"/>
  <c r="E25" i="2"/>
  <c r="F25" i="2" s="1"/>
  <c r="E15" i="2"/>
  <c r="F15" i="2" s="1"/>
  <c r="E11" i="2"/>
  <c r="F11" i="2" s="1"/>
  <c r="E27" i="2"/>
  <c r="F27" i="2" s="1"/>
  <c r="E13" i="2"/>
  <c r="F13" i="2" s="1"/>
  <c r="E29" i="2" l="1"/>
  <c r="F29" i="2" s="1"/>
  <c r="F7" i="2"/>
</calcChain>
</file>

<file path=xl/sharedStrings.xml><?xml version="1.0" encoding="utf-8"?>
<sst xmlns="http://schemas.openxmlformats.org/spreadsheetml/2006/main" count="171" uniqueCount="102">
  <si>
    <t>Disaggregation Tool - Number</t>
  </si>
  <si>
    <t>Disaggregation Tool - Rate</t>
  </si>
  <si>
    <t>District</t>
  </si>
  <si>
    <t>Denominator (Baseline/Population)</t>
  </si>
  <si>
    <t>Target</t>
  </si>
  <si>
    <t>Province</t>
  </si>
  <si>
    <t>Check</t>
  </si>
  <si>
    <t>Facility 1</t>
  </si>
  <si>
    <t>Facility 2</t>
  </si>
  <si>
    <t>Facility 3</t>
  </si>
  <si>
    <t>Facility 4</t>
  </si>
  <si>
    <t>Facility 5</t>
  </si>
  <si>
    <t>Facility 6</t>
  </si>
  <si>
    <t>Facility 7</t>
  </si>
  <si>
    <t>Facility 8</t>
  </si>
  <si>
    <t>Facility 9</t>
  </si>
  <si>
    <t>Facility 10</t>
  </si>
  <si>
    <t>Facility 11</t>
  </si>
  <si>
    <t>Facility 12</t>
  </si>
  <si>
    <t>Facility 13</t>
  </si>
  <si>
    <t>Facility 14</t>
  </si>
  <si>
    <t>Facility 15</t>
  </si>
  <si>
    <t>Facility 16</t>
  </si>
  <si>
    <t>Facility 17</t>
  </si>
  <si>
    <t>Facility 18</t>
  </si>
  <si>
    <t>Facility 19</t>
  </si>
  <si>
    <t>Facility 20</t>
  </si>
  <si>
    <t>Facility 21</t>
  </si>
  <si>
    <t>Facility 22</t>
  </si>
  <si>
    <t>Facility 23</t>
  </si>
  <si>
    <t>Facility 24</t>
  </si>
  <si>
    <t>Facility 25</t>
  </si>
  <si>
    <t>Facility 26</t>
  </si>
  <si>
    <t>Facility 27</t>
  </si>
  <si>
    <t>Facility 28</t>
  </si>
  <si>
    <t>Facility 29</t>
  </si>
  <si>
    <t>Facility 30</t>
  </si>
  <si>
    <t>Facility 31</t>
  </si>
  <si>
    <t>Facility 32</t>
  </si>
  <si>
    <t>Facility 33</t>
  </si>
  <si>
    <t>Facility 34</t>
  </si>
  <si>
    <t>Facility 35</t>
  </si>
  <si>
    <t>Facility 36</t>
  </si>
  <si>
    <t>Facility 37</t>
  </si>
  <si>
    <t>Facility 38</t>
  </si>
  <si>
    <t>Facility 39</t>
  </si>
  <si>
    <t>Facility 40</t>
  </si>
  <si>
    <t>Facility 41</t>
  </si>
  <si>
    <t>Facility 42</t>
  </si>
  <si>
    <t>Facility 43</t>
  </si>
  <si>
    <t>Facility 44</t>
  </si>
  <si>
    <t>Facility 45</t>
  </si>
  <si>
    <t>Facility 46</t>
  </si>
  <si>
    <t>Facility 47</t>
  </si>
  <si>
    <t>Facility 48</t>
  </si>
  <si>
    <t>Facility 49</t>
  </si>
  <si>
    <t>Facility 50</t>
  </si>
  <si>
    <t>Facility 51</t>
  </si>
  <si>
    <t>Facility 52</t>
  </si>
  <si>
    <t>Facility 53</t>
  </si>
  <si>
    <t>Facility 54</t>
  </si>
  <si>
    <t>Facility 55</t>
  </si>
  <si>
    <t>Facility 56</t>
  </si>
  <si>
    <t>Facility 57</t>
  </si>
  <si>
    <t>Facility 58</t>
  </si>
  <si>
    <t>Facility 59</t>
  </si>
  <si>
    <t>Facility 60</t>
  </si>
  <si>
    <t>Facility 61</t>
  </si>
  <si>
    <t>Facility 62</t>
  </si>
  <si>
    <t>Facility 63</t>
  </si>
  <si>
    <t>Facility 64</t>
  </si>
  <si>
    <t>Facility 65</t>
  </si>
  <si>
    <t>Facility 66</t>
  </si>
  <si>
    <t>Facility 67</t>
  </si>
  <si>
    <t>Element</t>
  </si>
  <si>
    <t>Baseline (2015/16)</t>
  </si>
  <si>
    <t>Number</t>
  </si>
  <si>
    <t>Rate</t>
  </si>
  <si>
    <t>Numerator</t>
  </si>
  <si>
    <t>Denominator</t>
  </si>
  <si>
    <t>Provincial target
(based on Provincial APP)</t>
  </si>
  <si>
    <t>Provincial target
(based on aggregated District values)</t>
  </si>
  <si>
    <t>2016/17 Target</t>
  </si>
  <si>
    <t>A Nzo</t>
  </si>
  <si>
    <t>OR Tambo</t>
  </si>
  <si>
    <t>Amathole</t>
  </si>
  <si>
    <t>BCM</t>
  </si>
  <si>
    <t>NMBM</t>
  </si>
  <si>
    <t>SB</t>
  </si>
  <si>
    <t>Chris Hani</t>
  </si>
  <si>
    <t>JG</t>
  </si>
  <si>
    <t>GS</t>
  </si>
  <si>
    <t>Ehlanzeni</t>
  </si>
  <si>
    <t>Nkangala</t>
  </si>
  <si>
    <t>Proposed Target</t>
  </si>
  <si>
    <r>
      <rPr>
        <u/>
        <sz val="10"/>
        <color theme="1"/>
        <rFont val="Calibri"/>
        <family val="2"/>
        <scheme val="minor"/>
      </rPr>
      <t>Instructions:</t>
    </r>
    <r>
      <rPr>
        <sz val="10"/>
        <color theme="1"/>
        <rFont val="Calibri"/>
        <family val="2"/>
        <scheme val="minor"/>
      </rPr>
      <t xml:space="preserve">     Use this tool to disaggregate a number or numerator target to District level.
1.  Fill in the yellow blocks in column A with District Names.
2. Complete the denominator by which you want to disaggregate the target in the yellow cells in column B. 
     - If you want to disaggregate the target based on past performance, populate the previous years performance.
     - If you want to use general population figures to disaggregate, then populate these into the yellow cells.
3. Complete the total Provincial denominator (performance or popualtion) in cell B18.
4. Complete the final Provincial target into C18.
5.  Adjust the proposed targets in the blue cells in column C until they seem appropriate.  
</t>
    </r>
    <r>
      <rPr>
        <b/>
        <sz val="10"/>
        <color theme="1"/>
        <rFont val="Calibri"/>
        <family val="2"/>
        <scheme val="minor"/>
      </rPr>
      <t>Note:  once you adjust these cells the formulae will be lost.  In order to recalculate you will have to start again.</t>
    </r>
  </si>
  <si>
    <r>
      <rPr>
        <u/>
        <sz val="10"/>
        <color theme="1"/>
        <rFont val="Calibri"/>
        <family val="2"/>
        <scheme val="minor"/>
      </rPr>
      <t>Instructions:</t>
    </r>
    <r>
      <rPr>
        <sz val="10"/>
        <color theme="1"/>
        <rFont val="Calibri"/>
        <family val="2"/>
        <scheme val="minor"/>
      </rPr>
      <t xml:space="preserve">     Use this tool to disaggregate a rate target to District level.
1.  Fill in the yellow blocks in column A with District Names.
2. Complete the numerators and denominator for the baseline in the yellow blocks in column C.  The rate will be calculated automatically.  
3. Complete the total Provincial rate target into cells F32 and F33.
4. Adjust the proposed district numerator targets in the blue cells in column E until they seem appropriate.  
5. Rows 29 and 30 show the total for the Districts targets.  Try to align these values to the Provincial target you completed in rows 32 and 33.
</t>
    </r>
    <r>
      <rPr>
        <b/>
        <sz val="10"/>
        <color theme="1"/>
        <rFont val="Calibri"/>
        <family val="2"/>
        <scheme val="minor"/>
      </rPr>
      <t>Note:  once you adjust these cells the formulae will be lost.  In order to recalculate you will have to start again.</t>
    </r>
  </si>
  <si>
    <t>Disaggregation Tool - Percentage</t>
  </si>
  <si>
    <r>
      <rPr>
        <u/>
        <sz val="10"/>
        <color theme="1"/>
        <rFont val="Calibri"/>
        <family val="2"/>
        <scheme val="minor"/>
      </rPr>
      <t>Instructions:</t>
    </r>
    <r>
      <rPr>
        <sz val="10"/>
        <color theme="1"/>
        <rFont val="Calibri"/>
        <family val="2"/>
        <scheme val="minor"/>
      </rPr>
      <t xml:space="preserve">     Use this tool to disaggregate a rate target to District level.
1.  Fill in the yellow blocks in column A with District Names.
2. Complete the numerators and denominator for the baseline in the yellow blocks in column C.  The percentage will be calculated automatically.  
3. Complete the total Provincial percentage target into cells F32 and F33.
4. Adjust the proposed district numerator targets in the blue cells in column E until they seem appropriate.  
5. Rows 29 and 30 show the total for the Districts targets.  Try to align these values to the Provincial target you completed in rows 32 and 33.
</t>
    </r>
    <r>
      <rPr>
        <b/>
        <sz val="10"/>
        <color theme="1"/>
        <rFont val="Calibri"/>
        <family val="2"/>
        <scheme val="minor"/>
      </rPr>
      <t>Note:  once you adjust these cells the formulae will be lost.  In order to recalculate you will have to start again.</t>
    </r>
  </si>
  <si>
    <r>
      <rPr>
        <u/>
        <sz val="10"/>
        <color theme="1"/>
        <rFont val="Calibri"/>
        <family val="2"/>
        <scheme val="minor"/>
      </rPr>
      <t>Instructions:</t>
    </r>
    <r>
      <rPr>
        <sz val="10"/>
        <color theme="1"/>
        <rFont val="Calibri"/>
        <family val="2"/>
        <scheme val="minor"/>
      </rPr>
      <t xml:space="preserve">     Use this tool to disaggregate a number or numerator target to District level.
1.  Fill in the yellow blocks in column A with Sub-District or Facility Names depending on which level you are disaggregating to.
2. Complete the denominator by which you want to disaggregate the target in the yellow cells in column B. 
     - If you want to disaggregate the target based on past performance, populate the previous years performance.
     - If you want to use general population figures to disaggregate, then populate these into the yellow cells.
3. Complete the total District denominator (performance or population) in cell B73.
4. Complete the final Provincial target into C73.
5.  Adjust the proposed targets in the blue cells in column C until they seem appropriate.  
</t>
    </r>
    <r>
      <rPr>
        <b/>
        <sz val="10"/>
        <color theme="1"/>
        <rFont val="Calibri"/>
        <family val="2"/>
        <scheme val="minor"/>
      </rPr>
      <t>Note:  once you adjust these cells the formulae will be lost.  In order to recalculate you will have to start again.</t>
    </r>
  </si>
  <si>
    <t>Facility / Sub-district</t>
  </si>
  <si>
    <t>Disaggregation Tool - Number (district to lower level)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</si>
</sst>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8" x14ac:knownFonts="1">
    <font>
      <sz val="11"/>
      <color theme="1"/>
      <name val="Calibri"/>
      <family val="2"/>
      <scheme val="minor"/>
    </font>
    <font>
      <sz val="11"/>
      <color theme="1"/>
      <name val="Calibri"/>
      <family val="2"/>
      <scheme val="minor"/>
    </font>
    <font>
      <sz val="9"/>
      <color theme="1"/>
      <name val="Calibri"/>
      <family val="2"/>
      <scheme val="minor"/>
    </font>
    <font>
      <b/>
      <u/>
      <sz val="12"/>
      <color theme="1"/>
      <name val="Calibri"/>
      <family val="2"/>
      <scheme val="minor"/>
    </font>
    <font>
      <b/>
      <sz val="11"/>
      <color theme="1"/>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0" tint="-0.499984740745262"/>
      </bottom>
      <diagonal/>
    </border>
    <border>
      <left/>
      <right style="thin">
        <color indexed="64"/>
      </right>
      <top style="thin">
        <color indexed="64"/>
      </top>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diagonal/>
    </border>
    <border>
      <left/>
      <right style="thin">
        <color indexed="64"/>
      </right>
      <top/>
      <bottom/>
      <diagonal/>
    </border>
    <border>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indexed="64"/>
      </top>
      <bottom/>
      <diagonal/>
    </border>
    <border>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0" borderId="0" xfId="0" applyAlignment="1">
      <alignment wrapText="1"/>
    </xf>
    <xf numFmtId="0" fontId="0" fillId="0" borderId="0" xfId="0" applyAlignment="1">
      <alignment horizontal="center" vertical="center"/>
    </xf>
    <xf numFmtId="164" fontId="0" fillId="0" borderId="0" xfId="1" applyNumberFormat="1" applyFont="1"/>
    <xf numFmtId="0" fontId="0" fillId="2" borderId="7" xfId="0" applyFill="1" applyBorder="1"/>
    <xf numFmtId="0" fontId="0" fillId="2" borderId="2" xfId="0" applyFill="1" applyBorder="1" applyAlignment="1">
      <alignment wrapText="1"/>
    </xf>
    <xf numFmtId="164" fontId="0" fillId="2" borderId="3" xfId="1" applyNumberFormat="1" applyFont="1" applyFill="1" applyBorder="1" applyAlignment="1">
      <alignment wrapText="1"/>
    </xf>
    <xf numFmtId="0" fontId="3" fillId="0" borderId="0" xfId="0" applyFont="1"/>
    <xf numFmtId="0" fontId="0" fillId="0" borderId="1" xfId="0" applyBorder="1" applyAlignment="1">
      <alignment horizontal="center" vertical="center"/>
    </xf>
    <xf numFmtId="164" fontId="2" fillId="0" borderId="1" xfId="1" applyNumberFormat="1" applyFont="1" applyBorder="1" applyAlignment="1">
      <alignment horizontal="center" vertical="center" wrapText="1"/>
    </xf>
    <xf numFmtId="0" fontId="0" fillId="0" borderId="0" xfId="0" applyFont="1"/>
    <xf numFmtId="0" fontId="0" fillId="0" borderId="0" xfId="0" applyFont="1" applyAlignment="1">
      <alignment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0" xfId="0" applyFont="1" applyAlignment="1">
      <alignment horizontal="center" vertical="center"/>
    </xf>
    <xf numFmtId="0" fontId="0" fillId="0" borderId="12"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164" fontId="0" fillId="0" borderId="22" xfId="1" applyNumberFormat="1" applyFont="1" applyBorder="1" applyAlignment="1">
      <alignment vertical="center"/>
    </xf>
    <xf numFmtId="0" fontId="0" fillId="0" borderId="25" xfId="0" applyFont="1" applyBorder="1" applyAlignment="1">
      <alignment vertical="center"/>
    </xf>
    <xf numFmtId="0" fontId="4" fillId="3" borderId="1" xfId="0" applyFont="1" applyFill="1" applyBorder="1" applyAlignment="1">
      <alignment vertical="center"/>
    </xf>
    <xf numFmtId="164" fontId="4" fillId="3" borderId="1" xfId="1" applyNumberFormat="1"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164" fontId="4" fillId="0" borderId="0" xfId="1" applyNumberFormat="1" applyFont="1" applyFill="1" applyBorder="1" applyAlignment="1">
      <alignment vertical="center"/>
    </xf>
    <xf numFmtId="43" fontId="4" fillId="0" borderId="0" xfId="1" applyFont="1" applyFill="1" applyBorder="1" applyAlignment="1">
      <alignment horizontal="center" vertical="center"/>
    </xf>
    <xf numFmtId="0" fontId="0" fillId="5" borderId="4" xfId="0" applyFill="1" applyBorder="1" applyProtection="1">
      <protection locked="0"/>
    </xf>
    <xf numFmtId="164" fontId="0" fillId="5" borderId="1" xfId="1" applyNumberFormat="1" applyFont="1" applyFill="1" applyBorder="1" applyProtection="1">
      <protection locked="0"/>
    </xf>
    <xf numFmtId="0" fontId="0" fillId="5" borderId="5" xfId="0" applyFill="1" applyBorder="1" applyProtection="1">
      <protection locked="0"/>
    </xf>
    <xf numFmtId="164" fontId="0" fillId="5" borderId="6" xfId="1" applyNumberFormat="1" applyFont="1" applyFill="1" applyBorder="1" applyProtection="1">
      <protection locked="0"/>
    </xf>
    <xf numFmtId="0" fontId="0" fillId="2" borderId="7" xfId="0" applyFill="1" applyBorder="1" applyProtection="1">
      <protection locked="0"/>
    </xf>
    <xf numFmtId="164" fontId="0" fillId="5" borderId="8" xfId="1" applyNumberFormat="1" applyFont="1" applyFill="1" applyBorder="1" applyProtection="1">
      <protection locked="0"/>
    </xf>
    <xf numFmtId="164" fontId="0" fillId="5" borderId="18" xfId="1" applyNumberFormat="1" applyFont="1" applyFill="1" applyBorder="1" applyAlignment="1" applyProtection="1">
      <alignment vertical="center"/>
      <protection locked="0"/>
    </xf>
    <xf numFmtId="164" fontId="0" fillId="5" borderId="22" xfId="1" applyNumberFormat="1" applyFont="1" applyFill="1" applyBorder="1" applyAlignment="1" applyProtection="1">
      <alignment vertical="center"/>
      <protection locked="0"/>
    </xf>
    <xf numFmtId="164" fontId="0" fillId="5" borderId="26" xfId="1" applyNumberFormat="1" applyFont="1" applyFill="1" applyBorder="1" applyAlignment="1" applyProtection="1">
      <alignment vertical="center"/>
      <protection locked="0"/>
    </xf>
    <xf numFmtId="164" fontId="0" fillId="4" borderId="18" xfId="1" applyNumberFormat="1" applyFont="1" applyFill="1" applyBorder="1" applyAlignment="1" applyProtection="1">
      <alignment vertical="center"/>
      <protection locked="0"/>
    </xf>
    <xf numFmtId="0" fontId="4" fillId="2" borderId="1" xfId="0" applyFont="1" applyFill="1" applyBorder="1" applyAlignment="1">
      <alignment vertical="center"/>
    </xf>
    <xf numFmtId="164" fontId="4" fillId="2" borderId="1" xfId="1" applyNumberFormat="1" applyFont="1" applyFill="1" applyBorder="1" applyAlignment="1">
      <alignment vertical="center"/>
    </xf>
    <xf numFmtId="164" fontId="4" fillId="2" borderId="1" xfId="1" applyNumberFormat="1" applyFont="1" applyFill="1" applyBorder="1" applyAlignment="1" applyProtection="1">
      <alignment vertical="center"/>
    </xf>
    <xf numFmtId="164" fontId="0" fillId="6" borderId="1" xfId="1" applyNumberFormat="1" applyFont="1" applyFill="1" applyBorder="1" applyProtection="1">
      <protection locked="0"/>
    </xf>
    <xf numFmtId="164" fontId="0" fillId="4" borderId="1" xfId="1" applyNumberFormat="1" applyFont="1" applyFill="1" applyBorder="1" applyProtection="1">
      <protection locked="0"/>
    </xf>
    <xf numFmtId="10" fontId="4" fillId="0" borderId="0" xfId="2" applyNumberFormat="1" applyFont="1" applyFill="1" applyBorder="1" applyAlignment="1">
      <alignment horizontal="center" vertic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0" fillId="2" borderId="9"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20" xfId="0" applyFont="1" applyFill="1" applyBorder="1" applyAlignment="1" applyProtection="1">
      <alignment horizontal="left" vertical="center"/>
      <protection locked="0"/>
    </xf>
    <xf numFmtId="43" fontId="0" fillId="0" borderId="19" xfId="1" applyFont="1" applyBorder="1" applyAlignment="1">
      <alignment horizontal="center" vertical="center"/>
    </xf>
    <xf numFmtId="43" fontId="0" fillId="0" borderId="23" xfId="1" applyFont="1" applyBorder="1" applyAlignment="1">
      <alignment horizontal="center" vertical="center"/>
    </xf>
    <xf numFmtId="0" fontId="0" fillId="5" borderId="24" xfId="0" applyFont="1" applyFill="1" applyBorder="1" applyAlignment="1" applyProtection="1">
      <alignment horizontal="left" vertical="center"/>
      <protection locked="0"/>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43" fontId="4" fillId="2" borderId="1" xfId="1" applyFont="1" applyFill="1" applyBorder="1" applyAlignment="1">
      <alignment horizontal="center" vertical="center"/>
    </xf>
    <xf numFmtId="0" fontId="4" fillId="3" borderId="1" xfId="0" applyFont="1" applyFill="1" applyBorder="1" applyAlignment="1">
      <alignment horizontal="left" vertical="center" wrapText="1"/>
    </xf>
    <xf numFmtId="43" fontId="4" fillId="3" borderId="1" xfId="1" applyFont="1" applyFill="1" applyBorder="1" applyAlignment="1">
      <alignment horizontal="center" vertical="center"/>
    </xf>
    <xf numFmtId="0" fontId="5" fillId="0" borderId="1" xfId="0" applyFont="1" applyBorder="1" applyAlignment="1">
      <alignment horizontal="left" vertical="center" wrapText="1"/>
    </xf>
    <xf numFmtId="10" fontId="0" fillId="0" borderId="19" xfId="2" applyNumberFormat="1" applyFont="1" applyBorder="1" applyAlignment="1">
      <alignment horizontal="center" vertical="center"/>
    </xf>
    <xf numFmtId="10" fontId="0" fillId="0" borderId="23" xfId="2" applyNumberFormat="1" applyFont="1" applyBorder="1" applyAlignment="1">
      <alignment horizontal="center" vertical="center"/>
    </xf>
    <xf numFmtId="10" fontId="4" fillId="3" borderId="1" xfId="2" applyNumberFormat="1" applyFont="1" applyFill="1" applyBorder="1" applyAlignment="1">
      <alignment horizontal="center" vertical="center"/>
    </xf>
    <xf numFmtId="10" fontId="4" fillId="2" borderId="1" xfId="2" applyNumberFormat="1" applyFont="1" applyFill="1" applyBorder="1" applyAlignment="1">
      <alignment horizontal="center" vertical="center"/>
    </xf>
    <xf numFmtId="10" fontId="4" fillId="5" borderId="1" xfId="2" applyNumberFormat="1" applyFont="1" applyFill="1" applyBorder="1" applyAlignment="1" applyProtection="1">
      <alignment horizontal="center" vertical="center"/>
      <protection locked="0"/>
    </xf>
    <xf numFmtId="43" fontId="4" fillId="5" borderId="1" xfId="1" applyFont="1" applyFill="1" applyBorder="1" applyAlignment="1" applyProtection="1">
      <alignment horizontal="center" vertical="center"/>
      <protection locked="0"/>
    </xf>
  </cellXfs>
  <cellStyles count="3">
    <cellStyle name="Comma" xfId="1" builtinId="3"/>
    <cellStyle name="Normal" xfId="0" builtinId="0"/>
    <cellStyle name="Percent" xfId="2" builtinId="5"/>
  </cellStyles>
  <dxfs count="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717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topLeftCell="A4" zoomScaleNormal="100" workbookViewId="0">
      <selection activeCell="B7" sqref="B7"/>
    </sheetView>
  </sheetViews>
  <sheetFormatPr defaultRowHeight="15" x14ac:dyDescent="0.25"/>
  <cols>
    <col min="1" max="1" width="25.875" customWidth="1"/>
    <col min="2" max="3" width="25.875" style="3" customWidth="1"/>
  </cols>
  <sheetData>
    <row r="1" spans="1:3" ht="15.75" x14ac:dyDescent="0.25">
      <c r="A1" s="7" t="s">
        <v>0</v>
      </c>
    </row>
    <row r="3" spans="1:3" ht="160.5" customHeight="1" x14ac:dyDescent="0.25">
      <c r="A3" s="42" t="s">
        <v>95</v>
      </c>
      <c r="B3" s="43"/>
      <c r="C3" s="44"/>
    </row>
    <row r="4" spans="1:3" ht="15.75" thickBot="1" x14ac:dyDescent="0.3"/>
    <row r="5" spans="1:3" s="1" customFormat="1" ht="30.75" customHeight="1" x14ac:dyDescent="0.25">
      <c r="A5" s="5" t="s">
        <v>2</v>
      </c>
      <c r="B5" s="6" t="s">
        <v>3</v>
      </c>
      <c r="C5" s="6" t="s">
        <v>94</v>
      </c>
    </row>
    <row r="6" spans="1:3" x14ac:dyDescent="0.25">
      <c r="A6" s="26" t="s">
        <v>83</v>
      </c>
      <c r="B6" s="27">
        <v>200000</v>
      </c>
      <c r="C6" s="40">
        <f>+B6/$B$17*$C$17</f>
        <v>10637156.700000001</v>
      </c>
    </row>
    <row r="7" spans="1:3" x14ac:dyDescent="0.25">
      <c r="A7" s="26" t="s">
        <v>84</v>
      </c>
      <c r="B7" s="27">
        <v>300000</v>
      </c>
      <c r="C7" s="40">
        <f t="shared" ref="C7:C13" si="0">+B7/$B$17*$C$17</f>
        <v>15955735.049999999</v>
      </c>
    </row>
    <row r="8" spans="1:3" x14ac:dyDescent="0.25">
      <c r="A8" s="26" t="s">
        <v>85</v>
      </c>
      <c r="B8" s="27">
        <v>500000</v>
      </c>
      <c r="C8" s="40">
        <f t="shared" si="0"/>
        <v>26592891.75</v>
      </c>
    </row>
    <row r="9" spans="1:3" x14ac:dyDescent="0.25">
      <c r="A9" s="26" t="s">
        <v>86</v>
      </c>
      <c r="B9" s="27">
        <v>350000</v>
      </c>
      <c r="C9" s="40">
        <f t="shared" si="0"/>
        <v>18615024.224999998</v>
      </c>
    </row>
    <row r="10" spans="1:3" x14ac:dyDescent="0.25">
      <c r="A10" s="26" t="s">
        <v>87</v>
      </c>
      <c r="B10" s="27">
        <v>120000</v>
      </c>
      <c r="C10" s="40">
        <f t="shared" si="0"/>
        <v>6382294.0199999996</v>
      </c>
    </row>
    <row r="11" spans="1:3" x14ac:dyDescent="0.25">
      <c r="A11" s="26" t="s">
        <v>88</v>
      </c>
      <c r="B11" s="27">
        <v>130000</v>
      </c>
      <c r="C11" s="40">
        <f t="shared" si="0"/>
        <v>6914151.8550000004</v>
      </c>
    </row>
    <row r="12" spans="1:3" x14ac:dyDescent="0.25">
      <c r="A12" s="26" t="s">
        <v>89</v>
      </c>
      <c r="B12" s="27">
        <v>200000</v>
      </c>
      <c r="C12" s="40">
        <f t="shared" si="0"/>
        <v>10637156.700000001</v>
      </c>
    </row>
    <row r="13" spans="1:3" x14ac:dyDescent="0.25">
      <c r="A13" s="26" t="s">
        <v>90</v>
      </c>
      <c r="B13" s="27">
        <v>200000</v>
      </c>
      <c r="C13" s="40">
        <f t="shared" si="0"/>
        <v>10637156.700000001</v>
      </c>
    </row>
    <row r="14" spans="1:3" x14ac:dyDescent="0.25">
      <c r="A14" s="26"/>
      <c r="B14" s="27"/>
      <c r="C14" s="40"/>
    </row>
    <row r="15" spans="1:3" x14ac:dyDescent="0.25">
      <c r="A15" s="26"/>
      <c r="B15" s="27"/>
      <c r="C15" s="40"/>
    </row>
    <row r="16" spans="1:3" ht="15.75" thickBot="1" x14ac:dyDescent="0.3">
      <c r="A16" s="28"/>
      <c r="B16" s="29"/>
      <c r="C16" s="40"/>
    </row>
    <row r="17" spans="1:3" ht="15.75" thickBot="1" x14ac:dyDescent="0.3">
      <c r="A17" s="30" t="s">
        <v>5</v>
      </c>
      <c r="B17" s="31">
        <v>2000000</v>
      </c>
      <c r="C17" s="31">
        <v>106371567</v>
      </c>
    </row>
    <row r="19" spans="1:3" s="2" customFormat="1" ht="40.5" customHeight="1" x14ac:dyDescent="0.25">
      <c r="A19" s="8" t="s">
        <v>6</v>
      </c>
      <c r="B19" s="9" t="str">
        <f>+IF(SUM(B6:B16)=B17,"District Denominators equal Provincial Denominator","District Denominators do not equal Provincial Denominator")</f>
        <v>District Denominators equal Provincial Denominator</v>
      </c>
      <c r="C19" s="9" t="str">
        <f>+IF(SUM(C6:C16)=C17,"District Targets equal Provincial Target","District Targets do not equal Provincial Target")</f>
        <v>District Targets equal Provincial Target</v>
      </c>
    </row>
  </sheetData>
  <sheetProtection sheet="1" objects="1" scenarios="1"/>
  <mergeCells count="1">
    <mergeCell ref="A3:C3"/>
  </mergeCells>
  <conditionalFormatting sqref="B19">
    <cfRule type="containsText" dxfId="8" priority="4" operator="containsText" text="District Denominators do not equal Provincial Denominator">
      <formula>NOT(ISERROR(SEARCH("District Denominators do not equal Provincial Denominator",B19)))</formula>
    </cfRule>
    <cfRule type="containsText" dxfId="7" priority="5" operator="containsText" text="District Denominators equal Provincial Denominator">
      <formula>NOT(ISERROR(SEARCH("District Denominators equal Provincial Denominator",B19)))</formula>
    </cfRule>
    <cfRule type="notContainsBlanks" dxfId="6" priority="7">
      <formula>LEN(TRIM(B19))&gt;0</formula>
    </cfRule>
  </conditionalFormatting>
  <conditionalFormatting sqref="C19">
    <cfRule type="containsText" dxfId="5" priority="1" operator="containsText" text="District Targets do not equal Provincial Target">
      <formula>NOT(ISERROR(SEARCH("District Targets do not equal Provincial Target",C19)))</formula>
    </cfRule>
    <cfRule type="containsText" dxfId="4" priority="2" operator="containsText" text="District Targets equal Provincial Target">
      <formula>NOT(ISERROR(SEARCH("District Targets equal Provincial Target",C19)))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22" zoomScale="120" zoomScaleNormal="120" workbookViewId="0">
      <selection activeCell="F32" sqref="F32:F33"/>
    </sheetView>
  </sheetViews>
  <sheetFormatPr defaultColWidth="9" defaultRowHeight="15" x14ac:dyDescent="0.25"/>
  <cols>
    <col min="1" max="1" width="26.75" style="10" customWidth="1"/>
    <col min="2" max="2" width="14.375" style="10" customWidth="1"/>
    <col min="3" max="16384" width="9" style="10"/>
  </cols>
  <sheetData>
    <row r="1" spans="1:6" customFormat="1" ht="15.75" x14ac:dyDescent="0.25">
      <c r="A1" s="7" t="s">
        <v>1</v>
      </c>
      <c r="B1" s="3"/>
      <c r="C1" s="3"/>
    </row>
    <row r="2" spans="1:6" customFormat="1" x14ac:dyDescent="0.25">
      <c r="B2" s="3"/>
      <c r="C2" s="3"/>
    </row>
    <row r="3" spans="1:6" customFormat="1" ht="146.25" customHeight="1" x14ac:dyDescent="0.25">
      <c r="A3" s="61" t="s">
        <v>96</v>
      </c>
      <c r="B3" s="61"/>
      <c r="C3" s="61"/>
      <c r="D3" s="61"/>
      <c r="E3" s="61"/>
      <c r="F3" s="61"/>
    </row>
    <row r="4" spans="1:6" customFormat="1" x14ac:dyDescent="0.25">
      <c r="B4" s="3"/>
      <c r="C4" s="3"/>
    </row>
    <row r="5" spans="1:6" s="11" customFormat="1" ht="20.25" customHeight="1" x14ac:dyDescent="0.25">
      <c r="A5" s="45" t="s">
        <v>2</v>
      </c>
      <c r="B5" s="47" t="s">
        <v>74</v>
      </c>
      <c r="C5" s="49" t="s">
        <v>75</v>
      </c>
      <c r="D5" s="50"/>
      <c r="E5" s="49" t="s">
        <v>82</v>
      </c>
      <c r="F5" s="50"/>
    </row>
    <row r="6" spans="1:6" s="14" customFormat="1" ht="20.25" customHeight="1" x14ac:dyDescent="0.25">
      <c r="A6" s="46"/>
      <c r="B6" s="48"/>
      <c r="C6" s="12" t="s">
        <v>76</v>
      </c>
      <c r="D6" s="13" t="s">
        <v>77</v>
      </c>
      <c r="E6" s="12" t="s">
        <v>76</v>
      </c>
      <c r="F6" s="13" t="s">
        <v>77</v>
      </c>
    </row>
    <row r="7" spans="1:6" s="16" customFormat="1" ht="20.25" customHeight="1" x14ac:dyDescent="0.25">
      <c r="A7" s="51" t="s">
        <v>91</v>
      </c>
      <c r="B7" s="15" t="s">
        <v>78</v>
      </c>
      <c r="C7" s="32">
        <v>10</v>
      </c>
      <c r="D7" s="53">
        <f>+C7/C8</f>
        <v>0.02</v>
      </c>
      <c r="E7" s="35">
        <v>50</v>
      </c>
      <c r="F7" s="53">
        <f>+E7/E8</f>
        <v>0.1</v>
      </c>
    </row>
    <row r="8" spans="1:6" s="16" customFormat="1" ht="20.25" customHeight="1" x14ac:dyDescent="0.25">
      <c r="A8" s="52"/>
      <c r="B8" s="17" t="s">
        <v>79</v>
      </c>
      <c r="C8" s="33">
        <v>500</v>
      </c>
      <c r="D8" s="54"/>
      <c r="E8" s="18">
        <f>+C8</f>
        <v>500</v>
      </c>
      <c r="F8" s="54"/>
    </row>
    <row r="9" spans="1:6" s="16" customFormat="1" ht="20.25" customHeight="1" x14ac:dyDescent="0.25">
      <c r="A9" s="51" t="s">
        <v>92</v>
      </c>
      <c r="B9" s="19" t="s">
        <v>78</v>
      </c>
      <c r="C9" s="34">
        <v>60</v>
      </c>
      <c r="D9" s="53">
        <f t="shared" ref="D9" si="0">+C9/C10</f>
        <v>0.2</v>
      </c>
      <c r="E9" s="35">
        <f>+C9/$C$32*$E$32</f>
        <v>49.988372093023258</v>
      </c>
      <c r="F9" s="53">
        <f>+E9/E10</f>
        <v>0.16662790697674421</v>
      </c>
    </row>
    <row r="10" spans="1:6" s="16" customFormat="1" ht="20.25" customHeight="1" x14ac:dyDescent="0.25">
      <c r="A10" s="52"/>
      <c r="B10" s="17" t="s">
        <v>79</v>
      </c>
      <c r="C10" s="33">
        <v>300</v>
      </c>
      <c r="D10" s="54"/>
      <c r="E10" s="18">
        <f>+C10</f>
        <v>300</v>
      </c>
      <c r="F10" s="54"/>
    </row>
    <row r="11" spans="1:6" s="16" customFormat="1" ht="20.25" customHeight="1" x14ac:dyDescent="0.25">
      <c r="A11" s="51" t="s">
        <v>93</v>
      </c>
      <c r="B11" s="19" t="s">
        <v>78</v>
      </c>
      <c r="C11" s="34">
        <v>16</v>
      </c>
      <c r="D11" s="53">
        <f t="shared" ref="D11" si="1">+C11/C12</f>
        <v>2.5276461295418641E-2</v>
      </c>
      <c r="E11" s="35">
        <f>+C11/$C$32*$E$32</f>
        <v>13.330232558139535</v>
      </c>
      <c r="F11" s="53">
        <f>+E11/E12</f>
        <v>2.105881920717146E-2</v>
      </c>
    </row>
    <row r="12" spans="1:6" s="16" customFormat="1" ht="20.25" customHeight="1" x14ac:dyDescent="0.25">
      <c r="A12" s="52"/>
      <c r="B12" s="17" t="s">
        <v>79</v>
      </c>
      <c r="C12" s="33">
        <v>633</v>
      </c>
      <c r="D12" s="54"/>
      <c r="E12" s="18">
        <f>+C12</f>
        <v>633</v>
      </c>
      <c r="F12" s="54"/>
    </row>
    <row r="13" spans="1:6" s="16" customFormat="1" ht="20.25" customHeight="1" x14ac:dyDescent="0.25">
      <c r="A13" s="51"/>
      <c r="B13" s="19" t="s">
        <v>78</v>
      </c>
      <c r="C13" s="34"/>
      <c r="D13" s="53" t="e">
        <f t="shared" ref="D13" si="2">+C13/C14</f>
        <v>#DIV/0!</v>
      </c>
      <c r="E13" s="35">
        <f>+C13/$C$32*$E$32</f>
        <v>0</v>
      </c>
      <c r="F13" s="53" t="e">
        <f>+E13/E14</f>
        <v>#DIV/0!</v>
      </c>
    </row>
    <row r="14" spans="1:6" s="16" customFormat="1" ht="20.25" customHeight="1" x14ac:dyDescent="0.25">
      <c r="A14" s="52"/>
      <c r="B14" s="17" t="s">
        <v>79</v>
      </c>
      <c r="C14" s="33"/>
      <c r="D14" s="54"/>
      <c r="E14" s="18">
        <f>+C14</f>
        <v>0</v>
      </c>
      <c r="F14" s="54"/>
    </row>
    <row r="15" spans="1:6" s="16" customFormat="1" ht="20.25" customHeight="1" x14ac:dyDescent="0.25">
      <c r="A15" s="55"/>
      <c r="B15" s="15" t="s">
        <v>78</v>
      </c>
      <c r="C15" s="34"/>
      <c r="D15" s="53" t="e">
        <f t="shared" ref="D15" si="3">+C15/C16</f>
        <v>#DIV/0!</v>
      </c>
      <c r="E15" s="35">
        <f>+C15/$C$32*$E$32</f>
        <v>0</v>
      </c>
      <c r="F15" s="53" t="e">
        <f>+E15/E16</f>
        <v>#DIV/0!</v>
      </c>
    </row>
    <row r="16" spans="1:6" s="16" customFormat="1" ht="20.25" customHeight="1" x14ac:dyDescent="0.25">
      <c r="A16" s="52"/>
      <c r="B16" s="17" t="s">
        <v>79</v>
      </c>
      <c r="C16" s="33"/>
      <c r="D16" s="54"/>
      <c r="E16" s="18">
        <f>+C16</f>
        <v>0</v>
      </c>
      <c r="F16" s="54"/>
    </row>
    <row r="17" spans="1:6" s="16" customFormat="1" ht="20.25" customHeight="1" x14ac:dyDescent="0.25">
      <c r="A17" s="55"/>
      <c r="B17" s="19" t="s">
        <v>78</v>
      </c>
      <c r="C17" s="34"/>
      <c r="D17" s="53" t="e">
        <f t="shared" ref="D17" si="4">+C17/C18</f>
        <v>#DIV/0!</v>
      </c>
      <c r="E17" s="35">
        <f>+C17/$C$32*$E$32</f>
        <v>0</v>
      </c>
      <c r="F17" s="53" t="e">
        <f>+E17/E18</f>
        <v>#DIV/0!</v>
      </c>
    </row>
    <row r="18" spans="1:6" s="16" customFormat="1" ht="20.25" customHeight="1" x14ac:dyDescent="0.25">
      <c r="A18" s="52"/>
      <c r="B18" s="17" t="s">
        <v>79</v>
      </c>
      <c r="C18" s="33"/>
      <c r="D18" s="54"/>
      <c r="E18" s="18">
        <f>+C18</f>
        <v>0</v>
      </c>
      <c r="F18" s="54"/>
    </row>
    <row r="19" spans="1:6" s="16" customFormat="1" ht="20.25" customHeight="1" x14ac:dyDescent="0.25">
      <c r="A19" s="55"/>
      <c r="B19" s="19" t="s">
        <v>78</v>
      </c>
      <c r="C19" s="34"/>
      <c r="D19" s="53" t="e">
        <f t="shared" ref="D19" si="5">+C19/C20</f>
        <v>#DIV/0!</v>
      </c>
      <c r="E19" s="35">
        <f>+C19/$C$32*$E$32</f>
        <v>0</v>
      </c>
      <c r="F19" s="53" t="e">
        <f>+E19/E20</f>
        <v>#DIV/0!</v>
      </c>
    </row>
    <row r="20" spans="1:6" s="16" customFormat="1" ht="20.25" customHeight="1" x14ac:dyDescent="0.25">
      <c r="A20" s="52"/>
      <c r="B20" s="17" t="s">
        <v>79</v>
      </c>
      <c r="C20" s="33"/>
      <c r="D20" s="54"/>
      <c r="E20" s="18">
        <f>+C20</f>
        <v>0</v>
      </c>
      <c r="F20" s="54"/>
    </row>
    <row r="21" spans="1:6" s="16" customFormat="1" ht="20.25" customHeight="1" x14ac:dyDescent="0.25">
      <c r="A21" s="55"/>
      <c r="B21" s="19" t="s">
        <v>78</v>
      </c>
      <c r="C21" s="34"/>
      <c r="D21" s="53" t="e">
        <f t="shared" ref="D21" si="6">+C21/C22</f>
        <v>#DIV/0!</v>
      </c>
      <c r="E21" s="35">
        <f>+C21/$C$32*$E$32</f>
        <v>0</v>
      </c>
      <c r="F21" s="53" t="e">
        <f>+E21/E22</f>
        <v>#DIV/0!</v>
      </c>
    </row>
    <row r="22" spans="1:6" s="16" customFormat="1" ht="20.25" customHeight="1" x14ac:dyDescent="0.25">
      <c r="A22" s="52"/>
      <c r="B22" s="17" t="s">
        <v>79</v>
      </c>
      <c r="C22" s="33"/>
      <c r="D22" s="54"/>
      <c r="E22" s="18">
        <f>+C22</f>
        <v>0</v>
      </c>
      <c r="F22" s="54"/>
    </row>
    <row r="23" spans="1:6" s="16" customFormat="1" ht="20.25" customHeight="1" x14ac:dyDescent="0.25">
      <c r="A23" s="55"/>
      <c r="B23" s="19" t="s">
        <v>78</v>
      </c>
      <c r="C23" s="34"/>
      <c r="D23" s="53" t="e">
        <f t="shared" ref="D23" si="7">+C23/C24</f>
        <v>#DIV/0!</v>
      </c>
      <c r="E23" s="35">
        <f>+C23/$C$32*$E$32</f>
        <v>0</v>
      </c>
      <c r="F23" s="53" t="e">
        <f>+E23/E24</f>
        <v>#DIV/0!</v>
      </c>
    </row>
    <row r="24" spans="1:6" s="16" customFormat="1" ht="20.25" customHeight="1" x14ac:dyDescent="0.25">
      <c r="A24" s="52"/>
      <c r="B24" s="17" t="s">
        <v>79</v>
      </c>
      <c r="C24" s="33"/>
      <c r="D24" s="54"/>
      <c r="E24" s="18">
        <f>+C24</f>
        <v>0</v>
      </c>
      <c r="F24" s="54"/>
    </row>
    <row r="25" spans="1:6" s="16" customFormat="1" ht="20.25" customHeight="1" x14ac:dyDescent="0.25">
      <c r="A25" s="55"/>
      <c r="B25" s="19" t="s">
        <v>78</v>
      </c>
      <c r="C25" s="34"/>
      <c r="D25" s="53" t="e">
        <f t="shared" ref="D25" si="8">+C25/C26</f>
        <v>#DIV/0!</v>
      </c>
      <c r="E25" s="35">
        <f>+C25/$C$32*$E$32</f>
        <v>0</v>
      </c>
      <c r="F25" s="53" t="e">
        <f>+E25/E26</f>
        <v>#DIV/0!</v>
      </c>
    </row>
    <row r="26" spans="1:6" s="16" customFormat="1" ht="20.25" customHeight="1" x14ac:dyDescent="0.25">
      <c r="A26" s="52"/>
      <c r="B26" s="17" t="s">
        <v>79</v>
      </c>
      <c r="C26" s="33"/>
      <c r="D26" s="54"/>
      <c r="E26" s="18">
        <f>+C26</f>
        <v>0</v>
      </c>
      <c r="F26" s="54"/>
    </row>
    <row r="27" spans="1:6" s="16" customFormat="1" ht="20.25" customHeight="1" x14ac:dyDescent="0.25">
      <c r="A27" s="55"/>
      <c r="B27" s="19" t="s">
        <v>78</v>
      </c>
      <c r="C27" s="34"/>
      <c r="D27" s="53" t="e">
        <f t="shared" ref="D27" si="9">+C27/C28</f>
        <v>#DIV/0!</v>
      </c>
      <c r="E27" s="35">
        <f>+C27/$C$32*$E$32</f>
        <v>0</v>
      </c>
      <c r="F27" s="53" t="e">
        <f>+E27/E28</f>
        <v>#DIV/0!</v>
      </c>
    </row>
    <row r="28" spans="1:6" s="16" customFormat="1" ht="20.25" customHeight="1" x14ac:dyDescent="0.25">
      <c r="A28" s="52"/>
      <c r="B28" s="17" t="s">
        <v>79</v>
      </c>
      <c r="C28" s="33"/>
      <c r="D28" s="54"/>
      <c r="E28" s="18">
        <f>+C28</f>
        <v>0</v>
      </c>
      <c r="F28" s="54"/>
    </row>
    <row r="29" spans="1:6" s="16" customFormat="1" ht="20.25" customHeight="1" x14ac:dyDescent="0.25">
      <c r="A29" s="59" t="s">
        <v>81</v>
      </c>
      <c r="B29" s="20" t="s">
        <v>78</v>
      </c>
      <c r="C29" s="21">
        <f>+C7+C9+C11+C13+C15+C21+C23+C25+C27+C17+C19</f>
        <v>86</v>
      </c>
      <c r="D29" s="60">
        <f t="shared" ref="D29" si="10">+C29/C30</f>
        <v>6.0013956734124213E-2</v>
      </c>
      <c r="E29" s="21">
        <f>+E7+E9+E11+E13+E15+E21+E23+E25+E27+E17+E19</f>
        <v>113.31860465116279</v>
      </c>
      <c r="F29" s="60">
        <f>+E29/E30</f>
        <v>7.9077881822165241E-2</v>
      </c>
    </row>
    <row r="30" spans="1:6" s="16" customFormat="1" ht="20.25" customHeight="1" x14ac:dyDescent="0.25">
      <c r="A30" s="59"/>
      <c r="B30" s="20" t="s">
        <v>79</v>
      </c>
      <c r="C30" s="21">
        <f>+C8+C10+C12+C14+C16+C22+C24+C26+C28+C18+C20</f>
        <v>1433</v>
      </c>
      <c r="D30" s="60"/>
      <c r="E30" s="21">
        <f>+E8+E10+E12+E14+E16+E22+E24+E26+E28+E18+E20</f>
        <v>1433</v>
      </c>
      <c r="F30" s="60"/>
    </row>
    <row r="31" spans="1:6" s="16" customFormat="1" ht="20.25" customHeight="1" x14ac:dyDescent="0.25">
      <c r="A31" s="22"/>
      <c r="B31" s="23"/>
      <c r="C31" s="24"/>
      <c r="D31" s="25"/>
      <c r="E31" s="24"/>
      <c r="F31" s="25"/>
    </row>
    <row r="32" spans="1:6" s="16" customFormat="1" ht="20.25" customHeight="1" x14ac:dyDescent="0.25">
      <c r="A32" s="56" t="s">
        <v>80</v>
      </c>
      <c r="B32" s="36" t="s">
        <v>78</v>
      </c>
      <c r="C32" s="37">
        <f>+C29</f>
        <v>86</v>
      </c>
      <c r="D32" s="58">
        <f t="shared" ref="D32" si="11">+C32/C33</f>
        <v>6.0013956734124213E-2</v>
      </c>
      <c r="E32" s="38">
        <f>+E33*F32</f>
        <v>71.650000000000006</v>
      </c>
      <c r="F32" s="67">
        <v>0.05</v>
      </c>
    </row>
    <row r="33" spans="1:6" s="16" customFormat="1" ht="20.25" customHeight="1" x14ac:dyDescent="0.25">
      <c r="A33" s="57"/>
      <c r="B33" s="36" t="s">
        <v>79</v>
      </c>
      <c r="C33" s="37">
        <f>+C30</f>
        <v>1433</v>
      </c>
      <c r="D33" s="58"/>
      <c r="E33" s="38">
        <f>+C33</f>
        <v>1433</v>
      </c>
      <c r="F33" s="67"/>
    </row>
  </sheetData>
  <sheetProtection sheet="1" objects="1" scenarios="1"/>
  <mergeCells count="44">
    <mergeCell ref="A3:F3"/>
    <mergeCell ref="A27:A28"/>
    <mergeCell ref="D27:D28"/>
    <mergeCell ref="F27:F28"/>
    <mergeCell ref="A25:A26"/>
    <mergeCell ref="D25:D26"/>
    <mergeCell ref="F25:F26"/>
    <mergeCell ref="A23:A24"/>
    <mergeCell ref="D19:D20"/>
    <mergeCell ref="D23:D24"/>
    <mergeCell ref="F23:F24"/>
    <mergeCell ref="A21:A22"/>
    <mergeCell ref="A19:A20"/>
    <mergeCell ref="F19:F20"/>
    <mergeCell ref="D17:D18"/>
    <mergeCell ref="D21:D22"/>
    <mergeCell ref="A32:A33"/>
    <mergeCell ref="D32:D33"/>
    <mergeCell ref="F32:F33"/>
    <mergeCell ref="A29:A30"/>
    <mergeCell ref="D29:D30"/>
    <mergeCell ref="F29:F30"/>
    <mergeCell ref="F21:F22"/>
    <mergeCell ref="A15:A16"/>
    <mergeCell ref="D15:D16"/>
    <mergeCell ref="F15:F16"/>
    <mergeCell ref="A17:A18"/>
    <mergeCell ref="F17:F18"/>
    <mergeCell ref="A13:A14"/>
    <mergeCell ref="D13:D14"/>
    <mergeCell ref="F13:F14"/>
    <mergeCell ref="A11:A12"/>
    <mergeCell ref="D11:D12"/>
    <mergeCell ref="F11:F12"/>
    <mergeCell ref="A5:A6"/>
    <mergeCell ref="B5:B6"/>
    <mergeCell ref="C5:D5"/>
    <mergeCell ref="E5:F5"/>
    <mergeCell ref="A9:A10"/>
    <mergeCell ref="D9:D10"/>
    <mergeCell ref="F9:F10"/>
    <mergeCell ref="A7:A8"/>
    <mergeCell ref="D7:D8"/>
    <mergeCell ref="F7:F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8" workbookViewId="0">
      <selection activeCell="F34" sqref="F34"/>
    </sheetView>
  </sheetViews>
  <sheetFormatPr defaultColWidth="9" defaultRowHeight="15" x14ac:dyDescent="0.25"/>
  <cols>
    <col min="1" max="1" width="26.75" style="10" customWidth="1"/>
    <col min="2" max="2" width="14.375" style="10" customWidth="1"/>
    <col min="3" max="16384" width="9" style="10"/>
  </cols>
  <sheetData>
    <row r="1" spans="1:6" customFormat="1" ht="15.75" x14ac:dyDescent="0.25">
      <c r="A1" s="7" t="s">
        <v>97</v>
      </c>
      <c r="B1" s="3"/>
      <c r="C1" s="3"/>
    </row>
    <row r="2" spans="1:6" customFormat="1" x14ac:dyDescent="0.25">
      <c r="B2" s="3"/>
      <c r="C2" s="3"/>
    </row>
    <row r="3" spans="1:6" customFormat="1" ht="146.25" customHeight="1" x14ac:dyDescent="0.25">
      <c r="A3" s="61" t="s">
        <v>98</v>
      </c>
      <c r="B3" s="61"/>
      <c r="C3" s="61"/>
      <c r="D3" s="61"/>
      <c r="E3" s="61"/>
      <c r="F3" s="61"/>
    </row>
    <row r="4" spans="1:6" customFormat="1" x14ac:dyDescent="0.25">
      <c r="B4" s="3"/>
      <c r="C4" s="3"/>
    </row>
    <row r="5" spans="1:6" s="11" customFormat="1" ht="20.25" customHeight="1" x14ac:dyDescent="0.25">
      <c r="A5" s="45" t="s">
        <v>2</v>
      </c>
      <c r="B5" s="47" t="s">
        <v>74</v>
      </c>
      <c r="C5" s="49" t="s">
        <v>75</v>
      </c>
      <c r="D5" s="50"/>
      <c r="E5" s="49" t="s">
        <v>82</v>
      </c>
      <c r="F5" s="50"/>
    </row>
    <row r="6" spans="1:6" s="14" customFormat="1" ht="20.25" customHeight="1" x14ac:dyDescent="0.25">
      <c r="A6" s="46"/>
      <c r="B6" s="48"/>
      <c r="C6" s="12" t="s">
        <v>76</v>
      </c>
      <c r="D6" s="13" t="s">
        <v>77</v>
      </c>
      <c r="E6" s="12" t="s">
        <v>76</v>
      </c>
      <c r="F6" s="13" t="s">
        <v>77</v>
      </c>
    </row>
    <row r="7" spans="1:6" s="16" customFormat="1" ht="20.25" customHeight="1" x14ac:dyDescent="0.25">
      <c r="A7" s="51" t="s">
        <v>91</v>
      </c>
      <c r="B7" s="15" t="s">
        <v>78</v>
      </c>
      <c r="C7" s="32">
        <v>10</v>
      </c>
      <c r="D7" s="62">
        <f>+C7/C8</f>
        <v>0.02</v>
      </c>
      <c r="E7" s="35">
        <f>+C7/$C$32*$E$32</f>
        <v>6.6651162790697676</v>
      </c>
      <c r="F7" s="62">
        <f>+E7/E8</f>
        <v>1.3330232558139535E-2</v>
      </c>
    </row>
    <row r="8" spans="1:6" s="16" customFormat="1" ht="20.25" customHeight="1" x14ac:dyDescent="0.25">
      <c r="A8" s="52"/>
      <c r="B8" s="17" t="s">
        <v>79</v>
      </c>
      <c r="C8" s="33">
        <v>500</v>
      </c>
      <c r="D8" s="63"/>
      <c r="E8" s="18">
        <f>+C8</f>
        <v>500</v>
      </c>
      <c r="F8" s="63"/>
    </row>
    <row r="9" spans="1:6" s="16" customFormat="1" ht="20.25" customHeight="1" x14ac:dyDescent="0.25">
      <c r="A9" s="51" t="s">
        <v>92</v>
      </c>
      <c r="B9" s="19" t="s">
        <v>78</v>
      </c>
      <c r="C9" s="34">
        <v>60</v>
      </c>
      <c r="D9" s="62">
        <f t="shared" ref="D9" si="0">+C9/C10</f>
        <v>0.2</v>
      </c>
      <c r="E9" s="35">
        <f>+C9/$C$32*$E$32</f>
        <v>39.990697674418605</v>
      </c>
      <c r="F9" s="62">
        <f>+E9/E10</f>
        <v>0.13330232558139535</v>
      </c>
    </row>
    <row r="10" spans="1:6" s="16" customFormat="1" ht="20.25" customHeight="1" x14ac:dyDescent="0.25">
      <c r="A10" s="52"/>
      <c r="B10" s="17" t="s">
        <v>79</v>
      </c>
      <c r="C10" s="33">
        <v>300</v>
      </c>
      <c r="D10" s="63"/>
      <c r="E10" s="18">
        <f>+C10</f>
        <v>300</v>
      </c>
      <c r="F10" s="63"/>
    </row>
    <row r="11" spans="1:6" s="16" customFormat="1" ht="20.25" customHeight="1" x14ac:dyDescent="0.25">
      <c r="A11" s="51" t="s">
        <v>93</v>
      </c>
      <c r="B11" s="19" t="s">
        <v>78</v>
      </c>
      <c r="C11" s="34">
        <v>16</v>
      </c>
      <c r="D11" s="62">
        <f t="shared" ref="D11" si="1">+C11/C12</f>
        <v>2.5276461295418641E-2</v>
      </c>
      <c r="E11" s="35">
        <f>+C11/$C$32*$E$32</f>
        <v>10.664186046511627</v>
      </c>
      <c r="F11" s="62">
        <f>+E11/E12</f>
        <v>1.6847055365737169E-2</v>
      </c>
    </row>
    <row r="12" spans="1:6" s="16" customFormat="1" ht="20.25" customHeight="1" x14ac:dyDescent="0.25">
      <c r="A12" s="52"/>
      <c r="B12" s="17" t="s">
        <v>79</v>
      </c>
      <c r="C12" s="33">
        <v>633</v>
      </c>
      <c r="D12" s="63"/>
      <c r="E12" s="18">
        <f>+C12</f>
        <v>633</v>
      </c>
      <c r="F12" s="63"/>
    </row>
    <row r="13" spans="1:6" s="16" customFormat="1" ht="20.25" customHeight="1" x14ac:dyDescent="0.25">
      <c r="A13" s="51"/>
      <c r="B13" s="19" t="s">
        <v>78</v>
      </c>
      <c r="C13" s="34"/>
      <c r="D13" s="62" t="e">
        <f t="shared" ref="D13" si="2">+C13/C14</f>
        <v>#DIV/0!</v>
      </c>
      <c r="E13" s="35">
        <f>+C13/$C$32*$E$32</f>
        <v>0</v>
      </c>
      <c r="F13" s="62" t="e">
        <f>+E13/E14</f>
        <v>#DIV/0!</v>
      </c>
    </row>
    <row r="14" spans="1:6" s="16" customFormat="1" ht="20.25" customHeight="1" x14ac:dyDescent="0.25">
      <c r="A14" s="52"/>
      <c r="B14" s="17" t="s">
        <v>79</v>
      </c>
      <c r="C14" s="33"/>
      <c r="D14" s="63"/>
      <c r="E14" s="18">
        <f>+C14</f>
        <v>0</v>
      </c>
      <c r="F14" s="63"/>
    </row>
    <row r="15" spans="1:6" s="16" customFormat="1" ht="20.25" customHeight="1" x14ac:dyDescent="0.25">
      <c r="A15" s="55"/>
      <c r="B15" s="15" t="s">
        <v>78</v>
      </c>
      <c r="C15" s="34"/>
      <c r="D15" s="62" t="e">
        <f t="shared" ref="D15" si="3">+C15/C16</f>
        <v>#DIV/0!</v>
      </c>
      <c r="E15" s="35">
        <f>+C15/$C$32*$E$32</f>
        <v>0</v>
      </c>
      <c r="F15" s="62" t="e">
        <f>+E15/E16</f>
        <v>#DIV/0!</v>
      </c>
    </row>
    <row r="16" spans="1:6" s="16" customFormat="1" ht="20.25" customHeight="1" x14ac:dyDescent="0.25">
      <c r="A16" s="52"/>
      <c r="B16" s="17" t="s">
        <v>79</v>
      </c>
      <c r="C16" s="33"/>
      <c r="D16" s="63"/>
      <c r="E16" s="18">
        <f>+C16</f>
        <v>0</v>
      </c>
      <c r="F16" s="63"/>
    </row>
    <row r="17" spans="1:6" s="16" customFormat="1" ht="20.25" customHeight="1" x14ac:dyDescent="0.25">
      <c r="A17" s="55"/>
      <c r="B17" s="19" t="s">
        <v>78</v>
      </c>
      <c r="C17" s="34"/>
      <c r="D17" s="62" t="e">
        <f t="shared" ref="D17" si="4">+C17/C18</f>
        <v>#DIV/0!</v>
      </c>
      <c r="E17" s="35">
        <f>+C17/$C$32*$E$32</f>
        <v>0</v>
      </c>
      <c r="F17" s="62" t="e">
        <f>+E17/E18</f>
        <v>#DIV/0!</v>
      </c>
    </row>
    <row r="18" spans="1:6" s="16" customFormat="1" ht="20.25" customHeight="1" x14ac:dyDescent="0.25">
      <c r="A18" s="52"/>
      <c r="B18" s="17" t="s">
        <v>79</v>
      </c>
      <c r="C18" s="33"/>
      <c r="D18" s="63"/>
      <c r="E18" s="18">
        <f>+C18</f>
        <v>0</v>
      </c>
      <c r="F18" s="63"/>
    </row>
    <row r="19" spans="1:6" s="16" customFormat="1" ht="20.25" customHeight="1" x14ac:dyDescent="0.25">
      <c r="A19" s="55"/>
      <c r="B19" s="19" t="s">
        <v>78</v>
      </c>
      <c r="C19" s="34"/>
      <c r="D19" s="62" t="e">
        <f t="shared" ref="D19" si="5">+C19/C20</f>
        <v>#DIV/0!</v>
      </c>
      <c r="E19" s="35">
        <f>+C19/$C$32*$E$32</f>
        <v>0</v>
      </c>
      <c r="F19" s="62" t="e">
        <f>+E19/E20</f>
        <v>#DIV/0!</v>
      </c>
    </row>
    <row r="20" spans="1:6" s="16" customFormat="1" ht="20.25" customHeight="1" x14ac:dyDescent="0.25">
      <c r="A20" s="52"/>
      <c r="B20" s="17" t="s">
        <v>79</v>
      </c>
      <c r="C20" s="33"/>
      <c r="D20" s="63"/>
      <c r="E20" s="18">
        <f>+C20</f>
        <v>0</v>
      </c>
      <c r="F20" s="63"/>
    </row>
    <row r="21" spans="1:6" s="16" customFormat="1" ht="20.25" customHeight="1" x14ac:dyDescent="0.25">
      <c r="A21" s="55"/>
      <c r="B21" s="19" t="s">
        <v>78</v>
      </c>
      <c r="C21" s="34"/>
      <c r="D21" s="62" t="e">
        <f t="shared" ref="D21" si="6">+C21/C22</f>
        <v>#DIV/0!</v>
      </c>
      <c r="E21" s="35">
        <f>+C21/$C$32*$E$32</f>
        <v>0</v>
      </c>
      <c r="F21" s="62" t="e">
        <f>+E21/E22</f>
        <v>#DIV/0!</v>
      </c>
    </row>
    <row r="22" spans="1:6" s="16" customFormat="1" ht="20.25" customHeight="1" x14ac:dyDescent="0.25">
      <c r="A22" s="52"/>
      <c r="B22" s="17" t="s">
        <v>79</v>
      </c>
      <c r="C22" s="33"/>
      <c r="D22" s="63"/>
      <c r="E22" s="18">
        <f>+C22</f>
        <v>0</v>
      </c>
      <c r="F22" s="63"/>
    </row>
    <row r="23" spans="1:6" s="16" customFormat="1" ht="20.25" customHeight="1" x14ac:dyDescent="0.25">
      <c r="A23" s="55"/>
      <c r="B23" s="19" t="s">
        <v>78</v>
      </c>
      <c r="C23" s="34"/>
      <c r="D23" s="62" t="e">
        <f t="shared" ref="D23" si="7">+C23/C24</f>
        <v>#DIV/0!</v>
      </c>
      <c r="E23" s="35">
        <f>+C23/$C$32*$E$32</f>
        <v>0</v>
      </c>
      <c r="F23" s="62" t="e">
        <f>+E23/E24</f>
        <v>#DIV/0!</v>
      </c>
    </row>
    <row r="24" spans="1:6" s="16" customFormat="1" ht="20.25" customHeight="1" x14ac:dyDescent="0.25">
      <c r="A24" s="52"/>
      <c r="B24" s="17" t="s">
        <v>79</v>
      </c>
      <c r="C24" s="33"/>
      <c r="D24" s="63"/>
      <c r="E24" s="18">
        <f>+C24</f>
        <v>0</v>
      </c>
      <c r="F24" s="63"/>
    </row>
    <row r="25" spans="1:6" s="16" customFormat="1" ht="20.25" customHeight="1" x14ac:dyDescent="0.25">
      <c r="A25" s="55"/>
      <c r="B25" s="19" t="s">
        <v>78</v>
      </c>
      <c r="C25" s="34"/>
      <c r="D25" s="62" t="e">
        <f t="shared" ref="D25" si="8">+C25/C26</f>
        <v>#DIV/0!</v>
      </c>
      <c r="E25" s="35">
        <f>+C25/$C$32*$E$32</f>
        <v>0</v>
      </c>
      <c r="F25" s="62" t="e">
        <f>+E25/E26</f>
        <v>#DIV/0!</v>
      </c>
    </row>
    <row r="26" spans="1:6" s="16" customFormat="1" ht="20.25" customHeight="1" x14ac:dyDescent="0.25">
      <c r="A26" s="52"/>
      <c r="B26" s="17" t="s">
        <v>79</v>
      </c>
      <c r="C26" s="33"/>
      <c r="D26" s="63"/>
      <c r="E26" s="18">
        <f>+C26</f>
        <v>0</v>
      </c>
      <c r="F26" s="63"/>
    </row>
    <row r="27" spans="1:6" s="16" customFormat="1" ht="20.25" customHeight="1" x14ac:dyDescent="0.25">
      <c r="A27" s="55"/>
      <c r="B27" s="19" t="s">
        <v>78</v>
      </c>
      <c r="C27" s="34"/>
      <c r="D27" s="62" t="e">
        <f t="shared" ref="D27" si="9">+C27/C28</f>
        <v>#DIV/0!</v>
      </c>
      <c r="E27" s="35">
        <f>+C27/$C$32*$E$32</f>
        <v>0</v>
      </c>
      <c r="F27" s="62" t="e">
        <f>+E27/E28</f>
        <v>#DIV/0!</v>
      </c>
    </row>
    <row r="28" spans="1:6" s="16" customFormat="1" ht="20.25" customHeight="1" x14ac:dyDescent="0.25">
      <c r="A28" s="52"/>
      <c r="B28" s="17" t="s">
        <v>79</v>
      </c>
      <c r="C28" s="33"/>
      <c r="D28" s="63"/>
      <c r="E28" s="18">
        <f>+C28</f>
        <v>0</v>
      </c>
      <c r="F28" s="63"/>
    </row>
    <row r="29" spans="1:6" s="16" customFormat="1" ht="20.25" customHeight="1" x14ac:dyDescent="0.25">
      <c r="A29" s="59" t="s">
        <v>81</v>
      </c>
      <c r="B29" s="20" t="s">
        <v>78</v>
      </c>
      <c r="C29" s="21">
        <f>+C7+C9+C11+C13+C15+C21+C23+C25+C27+C17+C19</f>
        <v>86</v>
      </c>
      <c r="D29" s="64">
        <f t="shared" ref="D29" si="10">+C29/C30</f>
        <v>6.0013956734124213E-2</v>
      </c>
      <c r="E29" s="21">
        <f>+E7+E9+E11+E13+E15+E21+E23+E25+E27+E17+E19</f>
        <v>57.320000000000007</v>
      </c>
      <c r="F29" s="64">
        <f>+E29/E30</f>
        <v>4.0000000000000008E-2</v>
      </c>
    </row>
    <row r="30" spans="1:6" s="16" customFormat="1" ht="20.25" customHeight="1" x14ac:dyDescent="0.25">
      <c r="A30" s="59"/>
      <c r="B30" s="20" t="s">
        <v>79</v>
      </c>
      <c r="C30" s="21">
        <f>+C8+C10+C12+C14+C16+C22+C24+C26+C28+C18+C20</f>
        <v>1433</v>
      </c>
      <c r="D30" s="64"/>
      <c r="E30" s="21">
        <f>+E8+E10+E12+E14+E16+E22+E24+E26+E28+E18+E20</f>
        <v>1433</v>
      </c>
      <c r="F30" s="64"/>
    </row>
    <row r="31" spans="1:6" s="16" customFormat="1" ht="20.25" customHeight="1" x14ac:dyDescent="0.25">
      <c r="A31" s="22"/>
      <c r="B31" s="23"/>
      <c r="C31" s="24"/>
      <c r="D31" s="41"/>
      <c r="E31" s="24"/>
      <c r="F31" s="41"/>
    </row>
    <row r="32" spans="1:6" s="16" customFormat="1" ht="20.25" customHeight="1" x14ac:dyDescent="0.25">
      <c r="A32" s="56" t="s">
        <v>80</v>
      </c>
      <c r="B32" s="36" t="s">
        <v>78</v>
      </c>
      <c r="C32" s="37">
        <f>+C29</f>
        <v>86</v>
      </c>
      <c r="D32" s="65">
        <f t="shared" ref="D32" si="11">+C32/C33</f>
        <v>6.0013956734124213E-2</v>
      </c>
      <c r="E32" s="38">
        <f>+E33*F32</f>
        <v>57.32</v>
      </c>
      <c r="F32" s="66">
        <v>0.04</v>
      </c>
    </row>
    <row r="33" spans="1:6" s="16" customFormat="1" ht="20.25" customHeight="1" x14ac:dyDescent="0.25">
      <c r="A33" s="57"/>
      <c r="B33" s="36" t="s">
        <v>79</v>
      </c>
      <c r="C33" s="37">
        <f>+C30</f>
        <v>1433</v>
      </c>
      <c r="D33" s="65"/>
      <c r="E33" s="38">
        <f>+C33</f>
        <v>1433</v>
      </c>
      <c r="F33" s="66"/>
    </row>
  </sheetData>
  <sheetProtection sheet="1" objects="1" scenarios="1"/>
  <mergeCells count="44">
    <mergeCell ref="A29:A30"/>
    <mergeCell ref="D29:D30"/>
    <mergeCell ref="F29:F30"/>
    <mergeCell ref="A32:A33"/>
    <mergeCell ref="D32:D33"/>
    <mergeCell ref="F32:F33"/>
    <mergeCell ref="A25:A26"/>
    <mergeCell ref="D25:D26"/>
    <mergeCell ref="F25:F26"/>
    <mergeCell ref="A27:A28"/>
    <mergeCell ref="D27:D28"/>
    <mergeCell ref="F27:F28"/>
    <mergeCell ref="A21:A22"/>
    <mergeCell ref="D21:D22"/>
    <mergeCell ref="F21:F22"/>
    <mergeCell ref="A23:A24"/>
    <mergeCell ref="D23:D24"/>
    <mergeCell ref="F23:F24"/>
    <mergeCell ref="A17:A18"/>
    <mergeCell ref="D17:D18"/>
    <mergeCell ref="F17:F18"/>
    <mergeCell ref="A19:A20"/>
    <mergeCell ref="D19:D20"/>
    <mergeCell ref="F19:F20"/>
    <mergeCell ref="A13:A14"/>
    <mergeCell ref="D13:D14"/>
    <mergeCell ref="F13:F14"/>
    <mergeCell ref="A15:A16"/>
    <mergeCell ref="D15:D16"/>
    <mergeCell ref="F15:F16"/>
    <mergeCell ref="A9:A10"/>
    <mergeCell ref="D9:D10"/>
    <mergeCell ref="F9:F10"/>
    <mergeCell ref="A11:A12"/>
    <mergeCell ref="D11:D12"/>
    <mergeCell ref="F11:F12"/>
    <mergeCell ref="A7:A8"/>
    <mergeCell ref="D7:D8"/>
    <mergeCell ref="F7:F8"/>
    <mergeCell ref="A3:F3"/>
    <mergeCell ref="A5:A6"/>
    <mergeCell ref="B5:B6"/>
    <mergeCell ref="C5:D5"/>
    <mergeCell ref="E5: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topLeftCell="A55" zoomScaleNormal="100" workbookViewId="0">
      <selection activeCell="C74" sqref="C74"/>
    </sheetView>
  </sheetViews>
  <sheetFormatPr defaultRowHeight="15" x14ac:dyDescent="0.25"/>
  <cols>
    <col min="1" max="1" width="25.375" customWidth="1"/>
    <col min="2" max="3" width="25.375" style="3" customWidth="1"/>
  </cols>
  <sheetData>
    <row r="1" spans="1:3" ht="15.75" x14ac:dyDescent="0.25">
      <c r="A1" s="7" t="s">
        <v>101</v>
      </c>
    </row>
    <row r="3" spans="1:3" ht="160.5" customHeight="1" x14ac:dyDescent="0.25">
      <c r="A3" s="42" t="s">
        <v>99</v>
      </c>
      <c r="B3" s="43"/>
      <c r="C3" s="44"/>
    </row>
    <row r="4" spans="1:3" ht="15.75" thickBot="1" x14ac:dyDescent="0.3"/>
    <row r="5" spans="1:3" s="1" customFormat="1" ht="30.75" customHeight="1" x14ac:dyDescent="0.25">
      <c r="A5" s="5" t="s">
        <v>100</v>
      </c>
      <c r="B5" s="6" t="s">
        <v>3</v>
      </c>
      <c r="C5" s="6" t="s">
        <v>4</v>
      </c>
    </row>
    <row r="6" spans="1:3" x14ac:dyDescent="0.25">
      <c r="A6" s="26" t="s">
        <v>7</v>
      </c>
      <c r="B6" s="27">
        <v>150</v>
      </c>
      <c r="C6" s="39">
        <f>+B6/$B$73*$C$73</f>
        <v>534.39</v>
      </c>
    </row>
    <row r="7" spans="1:3" x14ac:dyDescent="0.25">
      <c r="A7" s="26" t="s">
        <v>8</v>
      </c>
      <c r="B7" s="27">
        <v>160</v>
      </c>
      <c r="C7" s="39">
        <f t="shared" ref="C7:C72" si="0">+B7/$B$73*$C$73</f>
        <v>570.01599999999996</v>
      </c>
    </row>
    <row r="8" spans="1:3" x14ac:dyDescent="0.25">
      <c r="A8" s="26" t="s">
        <v>9</v>
      </c>
      <c r="B8" s="27">
        <v>170</v>
      </c>
      <c r="C8" s="39">
        <f>+B8/$B$73*$C$73</f>
        <v>605.64200000000005</v>
      </c>
    </row>
    <row r="9" spans="1:3" x14ac:dyDescent="0.25">
      <c r="A9" s="26" t="s">
        <v>10</v>
      </c>
      <c r="B9" s="27">
        <v>180</v>
      </c>
      <c r="C9" s="39">
        <f t="shared" ref="C9:C64" si="1">+B9/$B$73*$C$73</f>
        <v>641.26799999999992</v>
      </c>
    </row>
    <row r="10" spans="1:3" x14ac:dyDescent="0.25">
      <c r="A10" s="26" t="s">
        <v>11</v>
      </c>
      <c r="B10" s="27">
        <v>190</v>
      </c>
      <c r="C10" s="39">
        <f t="shared" si="1"/>
        <v>676.89400000000001</v>
      </c>
    </row>
    <row r="11" spans="1:3" x14ac:dyDescent="0.25">
      <c r="A11" s="26" t="s">
        <v>12</v>
      </c>
      <c r="B11" s="27">
        <v>200</v>
      </c>
      <c r="C11" s="39">
        <f t="shared" si="1"/>
        <v>712.52</v>
      </c>
    </row>
    <row r="12" spans="1:3" x14ac:dyDescent="0.25">
      <c r="A12" s="26" t="s">
        <v>13</v>
      </c>
      <c r="B12" s="27">
        <v>210</v>
      </c>
      <c r="C12" s="39">
        <f t="shared" si="1"/>
        <v>748.14600000000007</v>
      </c>
    </row>
    <row r="13" spans="1:3" x14ac:dyDescent="0.25">
      <c r="A13" s="26" t="s">
        <v>14</v>
      </c>
      <c r="B13" s="27">
        <v>220</v>
      </c>
      <c r="C13" s="39">
        <f t="shared" si="1"/>
        <v>783.77199999999993</v>
      </c>
    </row>
    <row r="14" spans="1:3" x14ac:dyDescent="0.25">
      <c r="A14" s="26" t="s">
        <v>15</v>
      </c>
      <c r="B14" s="27">
        <v>230</v>
      </c>
      <c r="C14" s="39">
        <f t="shared" si="1"/>
        <v>819.39800000000002</v>
      </c>
    </row>
    <row r="15" spans="1:3" x14ac:dyDescent="0.25">
      <c r="A15" s="26" t="s">
        <v>16</v>
      </c>
      <c r="B15" s="27">
        <v>240</v>
      </c>
      <c r="C15" s="39">
        <f t="shared" si="1"/>
        <v>855.024</v>
      </c>
    </row>
    <row r="16" spans="1:3" x14ac:dyDescent="0.25">
      <c r="A16" s="26" t="s">
        <v>17</v>
      </c>
      <c r="B16" s="27">
        <v>250</v>
      </c>
      <c r="C16" s="39">
        <f t="shared" si="1"/>
        <v>890.65000000000009</v>
      </c>
    </row>
    <row r="17" spans="1:3" x14ac:dyDescent="0.25">
      <c r="A17" s="26" t="s">
        <v>18</v>
      </c>
      <c r="B17" s="27">
        <v>260</v>
      </c>
      <c r="C17" s="39">
        <f t="shared" si="1"/>
        <v>926.27599999999995</v>
      </c>
    </row>
    <row r="18" spans="1:3" x14ac:dyDescent="0.25">
      <c r="A18" s="26" t="s">
        <v>19</v>
      </c>
      <c r="B18" s="27">
        <v>270</v>
      </c>
      <c r="C18" s="39">
        <f t="shared" si="1"/>
        <v>961.90200000000004</v>
      </c>
    </row>
    <row r="19" spans="1:3" x14ac:dyDescent="0.25">
      <c r="A19" s="26" t="s">
        <v>20</v>
      </c>
      <c r="B19" s="27">
        <v>120</v>
      </c>
      <c r="C19" s="39">
        <f t="shared" si="1"/>
        <v>427.512</v>
      </c>
    </row>
    <row r="20" spans="1:3" x14ac:dyDescent="0.25">
      <c r="A20" s="26" t="s">
        <v>21</v>
      </c>
      <c r="B20" s="27">
        <v>130</v>
      </c>
      <c r="C20" s="39">
        <f t="shared" si="1"/>
        <v>463.13799999999998</v>
      </c>
    </row>
    <row r="21" spans="1:3" x14ac:dyDescent="0.25">
      <c r="A21" s="26" t="s">
        <v>22</v>
      </c>
      <c r="B21" s="27">
        <v>140</v>
      </c>
      <c r="C21" s="39">
        <f t="shared" si="1"/>
        <v>498.76400000000001</v>
      </c>
    </row>
    <row r="22" spans="1:3" x14ac:dyDescent="0.25">
      <c r="A22" s="26" t="s">
        <v>23</v>
      </c>
      <c r="B22" s="27">
        <v>110</v>
      </c>
      <c r="C22" s="39">
        <f t="shared" si="1"/>
        <v>391.88599999999997</v>
      </c>
    </row>
    <row r="23" spans="1:3" x14ac:dyDescent="0.25">
      <c r="A23" s="26" t="s">
        <v>24</v>
      </c>
      <c r="B23" s="27">
        <v>120</v>
      </c>
      <c r="C23" s="39">
        <f t="shared" si="1"/>
        <v>427.512</v>
      </c>
    </row>
    <row r="24" spans="1:3" x14ac:dyDescent="0.25">
      <c r="A24" s="26" t="s">
        <v>25</v>
      </c>
      <c r="B24" s="27">
        <v>130</v>
      </c>
      <c r="C24" s="39">
        <f t="shared" si="1"/>
        <v>463.13799999999998</v>
      </c>
    </row>
    <row r="25" spans="1:3" x14ac:dyDescent="0.25">
      <c r="A25" s="26" t="s">
        <v>26</v>
      </c>
      <c r="B25" s="27">
        <v>140</v>
      </c>
      <c r="C25" s="39">
        <f t="shared" si="1"/>
        <v>498.76400000000001</v>
      </c>
    </row>
    <row r="26" spans="1:3" x14ac:dyDescent="0.25">
      <c r="A26" s="26" t="s">
        <v>27</v>
      </c>
      <c r="B26" s="27">
        <v>150</v>
      </c>
      <c r="C26" s="39">
        <f t="shared" si="1"/>
        <v>534.39</v>
      </c>
    </row>
    <row r="27" spans="1:3" x14ac:dyDescent="0.25">
      <c r="A27" s="26" t="s">
        <v>28</v>
      </c>
      <c r="B27" s="27">
        <v>160</v>
      </c>
      <c r="C27" s="39">
        <f t="shared" si="1"/>
        <v>570.01599999999996</v>
      </c>
    </row>
    <row r="28" spans="1:3" x14ac:dyDescent="0.25">
      <c r="A28" s="26" t="s">
        <v>29</v>
      </c>
      <c r="B28" s="27">
        <v>80</v>
      </c>
      <c r="C28" s="39">
        <f t="shared" si="1"/>
        <v>285.00799999999998</v>
      </c>
    </row>
    <row r="29" spans="1:3" x14ac:dyDescent="0.25">
      <c r="A29" s="26" t="s">
        <v>30</v>
      </c>
      <c r="B29" s="27">
        <v>90</v>
      </c>
      <c r="C29" s="39">
        <f t="shared" si="1"/>
        <v>320.63399999999996</v>
      </c>
    </row>
    <row r="30" spans="1:3" x14ac:dyDescent="0.25">
      <c r="A30" s="26" t="s">
        <v>31</v>
      </c>
      <c r="B30" s="27">
        <v>100</v>
      </c>
      <c r="C30" s="39">
        <f t="shared" si="1"/>
        <v>356.26</v>
      </c>
    </row>
    <row r="31" spans="1:3" x14ac:dyDescent="0.25">
      <c r="A31" s="26" t="s">
        <v>32</v>
      </c>
      <c r="B31" s="27">
        <v>110</v>
      </c>
      <c r="C31" s="39">
        <f t="shared" si="1"/>
        <v>391.88599999999997</v>
      </c>
    </row>
    <row r="32" spans="1:3" x14ac:dyDescent="0.25">
      <c r="A32" s="26" t="s">
        <v>33</v>
      </c>
      <c r="B32" s="27">
        <v>120</v>
      </c>
      <c r="C32" s="39">
        <f t="shared" si="1"/>
        <v>427.512</v>
      </c>
    </row>
    <row r="33" spans="1:3" x14ac:dyDescent="0.25">
      <c r="A33" s="26" t="s">
        <v>34</v>
      </c>
      <c r="B33" s="27">
        <v>130</v>
      </c>
      <c r="C33" s="39">
        <f t="shared" si="1"/>
        <v>463.13799999999998</v>
      </c>
    </row>
    <row r="34" spans="1:3" x14ac:dyDescent="0.25">
      <c r="A34" s="26" t="s">
        <v>35</v>
      </c>
      <c r="B34" s="27">
        <v>150</v>
      </c>
      <c r="C34" s="39">
        <f t="shared" si="1"/>
        <v>534.39</v>
      </c>
    </row>
    <row r="35" spans="1:3" x14ac:dyDescent="0.25">
      <c r="A35" s="26" t="s">
        <v>36</v>
      </c>
      <c r="B35" s="27">
        <v>160</v>
      </c>
      <c r="C35" s="39">
        <f t="shared" si="1"/>
        <v>570.01599999999996</v>
      </c>
    </row>
    <row r="36" spans="1:3" x14ac:dyDescent="0.25">
      <c r="A36" s="26" t="s">
        <v>37</v>
      </c>
      <c r="B36" s="27">
        <v>170</v>
      </c>
      <c r="C36" s="39">
        <f t="shared" si="1"/>
        <v>605.64200000000005</v>
      </c>
    </row>
    <row r="37" spans="1:3" x14ac:dyDescent="0.25">
      <c r="A37" s="26" t="s">
        <v>38</v>
      </c>
      <c r="B37" s="27">
        <v>180</v>
      </c>
      <c r="C37" s="39">
        <f t="shared" si="1"/>
        <v>641.26799999999992</v>
      </c>
    </row>
    <row r="38" spans="1:3" x14ac:dyDescent="0.25">
      <c r="A38" s="26" t="s">
        <v>39</v>
      </c>
      <c r="B38" s="27">
        <v>190</v>
      </c>
      <c r="C38" s="39">
        <f t="shared" si="1"/>
        <v>676.89400000000001</v>
      </c>
    </row>
    <row r="39" spans="1:3" x14ac:dyDescent="0.25">
      <c r="A39" s="26" t="s">
        <v>40</v>
      </c>
      <c r="B39" s="27">
        <v>200</v>
      </c>
      <c r="C39" s="39">
        <f t="shared" si="1"/>
        <v>712.52</v>
      </c>
    </row>
    <row r="40" spans="1:3" x14ac:dyDescent="0.25">
      <c r="A40" s="26" t="s">
        <v>41</v>
      </c>
      <c r="B40" s="27">
        <v>210</v>
      </c>
      <c r="C40" s="39">
        <f t="shared" si="1"/>
        <v>748.14600000000007</v>
      </c>
    </row>
    <row r="41" spans="1:3" x14ac:dyDescent="0.25">
      <c r="A41" s="26" t="s">
        <v>42</v>
      </c>
      <c r="B41" s="27">
        <v>195</v>
      </c>
      <c r="C41" s="39">
        <f t="shared" si="1"/>
        <v>694.70699999999999</v>
      </c>
    </row>
    <row r="42" spans="1:3" x14ac:dyDescent="0.25">
      <c r="A42" s="26" t="s">
        <v>43</v>
      </c>
      <c r="B42" s="27">
        <v>230</v>
      </c>
      <c r="C42" s="39">
        <f t="shared" si="1"/>
        <v>819.39800000000002</v>
      </c>
    </row>
    <row r="43" spans="1:3" x14ac:dyDescent="0.25">
      <c r="A43" s="26" t="s">
        <v>44</v>
      </c>
      <c r="B43" s="27">
        <v>185</v>
      </c>
      <c r="C43" s="39">
        <f t="shared" si="1"/>
        <v>659.08100000000002</v>
      </c>
    </row>
    <row r="44" spans="1:3" x14ac:dyDescent="0.25">
      <c r="A44" s="26" t="s">
        <v>45</v>
      </c>
      <c r="B44" s="27">
        <v>250</v>
      </c>
      <c r="C44" s="39">
        <f t="shared" si="1"/>
        <v>890.65000000000009</v>
      </c>
    </row>
    <row r="45" spans="1:3" x14ac:dyDescent="0.25">
      <c r="A45" s="26" t="s">
        <v>46</v>
      </c>
      <c r="B45" s="27">
        <v>260</v>
      </c>
      <c r="C45" s="39">
        <f t="shared" si="1"/>
        <v>926.27599999999995</v>
      </c>
    </row>
    <row r="46" spans="1:3" x14ac:dyDescent="0.25">
      <c r="A46" s="26" t="s">
        <v>47</v>
      </c>
      <c r="B46" s="27">
        <v>270</v>
      </c>
      <c r="C46" s="39">
        <f t="shared" si="1"/>
        <v>961.90200000000004</v>
      </c>
    </row>
    <row r="47" spans="1:3" x14ac:dyDescent="0.25">
      <c r="A47" s="26" t="s">
        <v>48</v>
      </c>
      <c r="B47" s="27">
        <v>100</v>
      </c>
      <c r="C47" s="39">
        <f t="shared" si="1"/>
        <v>356.26</v>
      </c>
    </row>
    <row r="48" spans="1:3" x14ac:dyDescent="0.25">
      <c r="A48" s="26" t="s">
        <v>49</v>
      </c>
      <c r="B48" s="27">
        <v>110</v>
      </c>
      <c r="C48" s="39">
        <f t="shared" si="1"/>
        <v>391.88599999999997</v>
      </c>
    </row>
    <row r="49" spans="1:3" x14ac:dyDescent="0.25">
      <c r="A49" s="26" t="s">
        <v>50</v>
      </c>
      <c r="B49" s="27">
        <v>120</v>
      </c>
      <c r="C49" s="39">
        <f t="shared" si="1"/>
        <v>427.512</v>
      </c>
    </row>
    <row r="50" spans="1:3" x14ac:dyDescent="0.25">
      <c r="A50" s="26" t="s">
        <v>51</v>
      </c>
      <c r="B50" s="27">
        <v>150</v>
      </c>
      <c r="C50" s="39">
        <f t="shared" si="1"/>
        <v>534.39</v>
      </c>
    </row>
    <row r="51" spans="1:3" x14ac:dyDescent="0.25">
      <c r="A51" s="26" t="s">
        <v>52</v>
      </c>
      <c r="B51" s="27">
        <v>160</v>
      </c>
      <c r="C51" s="39">
        <f t="shared" si="1"/>
        <v>570.01599999999996</v>
      </c>
    </row>
    <row r="52" spans="1:3" x14ac:dyDescent="0.25">
      <c r="A52" s="26" t="s">
        <v>53</v>
      </c>
      <c r="B52" s="27">
        <v>170</v>
      </c>
      <c r="C52" s="39">
        <f t="shared" si="1"/>
        <v>605.64200000000005</v>
      </c>
    </row>
    <row r="53" spans="1:3" x14ac:dyDescent="0.25">
      <c r="A53" s="26" t="s">
        <v>54</v>
      </c>
      <c r="B53" s="27">
        <v>165</v>
      </c>
      <c r="C53" s="39">
        <f t="shared" si="1"/>
        <v>587.82900000000006</v>
      </c>
    </row>
    <row r="54" spans="1:3" x14ac:dyDescent="0.25">
      <c r="A54" s="26" t="s">
        <v>55</v>
      </c>
      <c r="B54" s="27">
        <v>185</v>
      </c>
      <c r="C54" s="39">
        <f t="shared" si="1"/>
        <v>659.08100000000002</v>
      </c>
    </row>
    <row r="55" spans="1:3" x14ac:dyDescent="0.25">
      <c r="A55" s="26" t="s">
        <v>56</v>
      </c>
      <c r="B55" s="27">
        <v>110</v>
      </c>
      <c r="C55" s="39">
        <f t="shared" si="1"/>
        <v>391.88599999999997</v>
      </c>
    </row>
    <row r="56" spans="1:3" x14ac:dyDescent="0.25">
      <c r="A56" s="26" t="s">
        <v>57</v>
      </c>
      <c r="B56" s="27">
        <v>80</v>
      </c>
      <c r="C56" s="39">
        <f t="shared" si="1"/>
        <v>285.00799999999998</v>
      </c>
    </row>
    <row r="57" spans="1:3" x14ac:dyDescent="0.25">
      <c r="A57" s="26" t="s">
        <v>58</v>
      </c>
      <c r="B57" s="27">
        <v>150</v>
      </c>
      <c r="C57" s="39">
        <f t="shared" si="1"/>
        <v>534.39</v>
      </c>
    </row>
    <row r="58" spans="1:3" x14ac:dyDescent="0.25">
      <c r="A58" s="26" t="s">
        <v>59</v>
      </c>
      <c r="B58" s="27">
        <v>100</v>
      </c>
      <c r="C58" s="39">
        <f t="shared" si="1"/>
        <v>356.26</v>
      </c>
    </row>
    <row r="59" spans="1:3" x14ac:dyDescent="0.25">
      <c r="A59" s="26" t="s">
        <v>60</v>
      </c>
      <c r="B59" s="27">
        <v>140</v>
      </c>
      <c r="C59" s="39">
        <f t="shared" si="1"/>
        <v>498.76400000000001</v>
      </c>
    </row>
    <row r="60" spans="1:3" x14ac:dyDescent="0.25">
      <c r="A60" s="26" t="s">
        <v>61</v>
      </c>
      <c r="B60" s="27">
        <v>150</v>
      </c>
      <c r="C60" s="39">
        <f t="shared" si="1"/>
        <v>534.39</v>
      </c>
    </row>
    <row r="61" spans="1:3" x14ac:dyDescent="0.25">
      <c r="A61" s="26" t="s">
        <v>62</v>
      </c>
      <c r="B61" s="27">
        <v>160</v>
      </c>
      <c r="C61" s="39">
        <f t="shared" si="1"/>
        <v>570.01599999999996</v>
      </c>
    </row>
    <row r="62" spans="1:3" x14ac:dyDescent="0.25">
      <c r="A62" s="26" t="s">
        <v>63</v>
      </c>
      <c r="B62" s="27">
        <v>140</v>
      </c>
      <c r="C62" s="39">
        <f t="shared" si="1"/>
        <v>498.76400000000001</v>
      </c>
    </row>
    <row r="63" spans="1:3" x14ac:dyDescent="0.25">
      <c r="A63" s="26" t="s">
        <v>64</v>
      </c>
      <c r="B63" s="27">
        <v>130</v>
      </c>
      <c r="C63" s="39">
        <f t="shared" si="1"/>
        <v>463.13799999999998</v>
      </c>
    </row>
    <row r="64" spans="1:3" x14ac:dyDescent="0.25">
      <c r="A64" s="26" t="s">
        <v>65</v>
      </c>
      <c r="B64" s="27">
        <v>120</v>
      </c>
      <c r="C64" s="39">
        <f t="shared" si="1"/>
        <v>427.512</v>
      </c>
    </row>
    <row r="65" spans="1:3" x14ac:dyDescent="0.25">
      <c r="A65" s="26" t="s">
        <v>66</v>
      </c>
      <c r="B65" s="27">
        <v>30</v>
      </c>
      <c r="C65" s="39">
        <f t="shared" si="0"/>
        <v>106.878</v>
      </c>
    </row>
    <row r="66" spans="1:3" x14ac:dyDescent="0.25">
      <c r="A66" s="26" t="s">
        <v>67</v>
      </c>
      <c r="B66" s="27">
        <v>40</v>
      </c>
      <c r="C66" s="39">
        <f t="shared" si="0"/>
        <v>142.50399999999999</v>
      </c>
    </row>
    <row r="67" spans="1:3" x14ac:dyDescent="0.25">
      <c r="A67" s="26" t="s">
        <v>68</v>
      </c>
      <c r="B67" s="27">
        <v>50</v>
      </c>
      <c r="C67" s="39">
        <f t="shared" si="0"/>
        <v>178.13</v>
      </c>
    </row>
    <row r="68" spans="1:3" x14ac:dyDescent="0.25">
      <c r="A68" s="26" t="s">
        <v>69</v>
      </c>
      <c r="B68" s="27">
        <v>30</v>
      </c>
      <c r="C68" s="39">
        <f t="shared" si="0"/>
        <v>106.878</v>
      </c>
    </row>
    <row r="69" spans="1:3" x14ac:dyDescent="0.25">
      <c r="A69" s="26" t="s">
        <v>70</v>
      </c>
      <c r="B69" s="27">
        <v>40</v>
      </c>
      <c r="C69" s="39">
        <f t="shared" si="0"/>
        <v>142.50399999999999</v>
      </c>
    </row>
    <row r="70" spans="1:3" x14ac:dyDescent="0.25">
      <c r="A70" s="26" t="s">
        <v>71</v>
      </c>
      <c r="B70" s="27">
        <v>50</v>
      </c>
      <c r="C70" s="39">
        <f t="shared" si="0"/>
        <v>178.13</v>
      </c>
    </row>
    <row r="71" spans="1:3" x14ac:dyDescent="0.25">
      <c r="A71" s="26" t="s">
        <v>72</v>
      </c>
      <c r="B71" s="27">
        <v>60</v>
      </c>
      <c r="C71" s="39">
        <f t="shared" si="0"/>
        <v>213.756</v>
      </c>
    </row>
    <row r="72" spans="1:3" ht="15.75" thickBot="1" x14ac:dyDescent="0.3">
      <c r="A72" s="26" t="s">
        <v>73</v>
      </c>
      <c r="B72" s="29">
        <v>50</v>
      </c>
      <c r="C72" s="39">
        <f t="shared" si="0"/>
        <v>178.13</v>
      </c>
    </row>
    <row r="73" spans="1:3" ht="15.75" thickBot="1" x14ac:dyDescent="0.3">
      <c r="A73" s="4" t="s">
        <v>2</v>
      </c>
      <c r="B73" s="31">
        <v>10000</v>
      </c>
      <c r="C73" s="31">
        <v>35626</v>
      </c>
    </row>
    <row r="75" spans="1:3" s="2" customFormat="1" ht="40.5" customHeight="1" x14ac:dyDescent="0.25">
      <c r="A75" s="8" t="s">
        <v>6</v>
      </c>
      <c r="B75" s="9" t="str">
        <f>+IF(SUM(B6:B72)=B73,"Facility Denominators equal District Denominator","Facility Denominators do not equal District Denominator")</f>
        <v>Facility Denominators equal District Denominator</v>
      </c>
      <c r="C75" s="9" t="str">
        <f>+IF(SUM(C6:C72)=C73,"Facility Targets equal District Target","Facility Targets do not equal District Target")</f>
        <v>Facility Targets equal District Target</v>
      </c>
    </row>
  </sheetData>
  <sheetProtection sheet="1" objects="1" scenarios="1"/>
  <mergeCells count="1">
    <mergeCell ref="A3:C3"/>
  </mergeCells>
  <conditionalFormatting sqref="B75">
    <cfRule type="containsText" dxfId="3" priority="3" operator="containsText" text="Facility Denominators do not equal District Denominator">
      <formula>NOT(ISERROR(SEARCH("Facility Denominators do not equal District Denominator",B75)))</formula>
    </cfRule>
    <cfRule type="containsText" dxfId="2" priority="4" operator="containsText" text="Facility Denominators equal District Denominator">
      <formula>NOT(ISERROR(SEARCH("Facility Denominators equal District Denominator",B75)))</formula>
    </cfRule>
  </conditionalFormatting>
  <conditionalFormatting sqref="C75">
    <cfRule type="containsText" dxfId="1" priority="1" operator="containsText" text="Facility Targets do not equal District Target">
      <formula>NOT(ISERROR(SEARCH("Facility Targets do not equal District Target",C75)))</formula>
    </cfRule>
    <cfRule type="containsText" dxfId="0" priority="2" operator="containsText" text="Facility Targets equal District Target">
      <formula>NOT(ISERROR(SEARCH("Facility Targets equal District Target",C75)))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Province to District_Number</vt:lpstr>
      <vt:lpstr>Province to District_Rate</vt:lpstr>
      <vt:lpstr>Province to District_Percentage</vt:lpstr>
      <vt:lpstr>District to Facility_Number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RomyO</dc:creator>
  <cp:lastModifiedBy>RomyO</cp:lastModifiedBy>
  <dcterms:created xsi:type="dcterms:W3CDTF">2016-11-09T17:26:15Z</dcterms:created>
  <dcterms:modified xsi:type="dcterms:W3CDTF">2016-12-08T13:31:34Z</dcterms:modified>
</cp:coreProperties>
</file>