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oonm\Documents\"/>
    </mc:Choice>
  </mc:AlternateContent>
  <bookViews>
    <workbookView xWindow="0" yWindow="0" windowWidth="19200" windowHeight="11640"/>
  </bookViews>
  <sheets>
    <sheet name="CD facility accreditation" sheetId="4" r:id="rId1"/>
    <sheet name="Quality Improvement plan" sheetId="5" r:id="rId2"/>
    <sheet name="CHECKLIST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4" l="1"/>
  <c r="B40" i="4"/>
  <c r="B34" i="4"/>
  <c r="B28" i="4"/>
  <c r="G35" i="3"/>
  <c r="B35" i="4" s="1"/>
  <c r="G51" i="3"/>
  <c r="B44" i="4" s="1"/>
  <c r="G50" i="3"/>
  <c r="B43" i="4" s="1"/>
  <c r="G49" i="3"/>
  <c r="F18" i="4" s="1"/>
  <c r="H18" i="4" s="1"/>
  <c r="G48" i="3"/>
  <c r="F19" i="4" s="1"/>
  <c r="H19" i="4" s="1"/>
  <c r="F10" i="4"/>
  <c r="H10" i="4" s="1"/>
  <c r="F9" i="4"/>
  <c r="H9" i="4" s="1"/>
  <c r="G42" i="3"/>
  <c r="B37" i="4" s="1"/>
  <c r="G43" i="3"/>
  <c r="F16" i="4" s="1"/>
  <c r="H16" i="4" s="1"/>
  <c r="G44" i="3"/>
  <c r="B39" i="4" s="1"/>
  <c r="G45" i="3"/>
  <c r="F5" i="4" s="1"/>
  <c r="H5" i="4" s="1"/>
  <c r="G41" i="3"/>
  <c r="B36" i="4" s="1"/>
  <c r="G33" i="3"/>
  <c r="G26" i="3"/>
  <c r="B33" i="4" s="1"/>
  <c r="G24" i="3"/>
  <c r="B32" i="4" s="1"/>
  <c r="G22" i="3"/>
  <c r="B31" i="4" s="1"/>
  <c r="G20" i="3"/>
  <c r="G18" i="3"/>
  <c r="B29" i="4" s="1"/>
  <c r="G16" i="3"/>
  <c r="F12" i="4" s="1"/>
  <c r="H12" i="4" s="1"/>
  <c r="G14" i="3"/>
  <c r="B27" i="4" s="1"/>
  <c r="G12" i="3"/>
  <c r="B26" i="4" s="1"/>
  <c r="F7" i="3"/>
  <c r="F5" i="3"/>
  <c r="F17" i="4" l="1"/>
  <c r="H17" i="4" s="1"/>
  <c r="F14" i="4"/>
  <c r="H14" i="4" s="1"/>
  <c r="B38" i="4"/>
  <c r="F6" i="4"/>
  <c r="H6" i="4" s="1"/>
  <c r="F7" i="4"/>
  <c r="H7" i="4" s="1"/>
  <c r="F11" i="4"/>
  <c r="H11" i="4" s="1"/>
  <c r="F15" i="4"/>
  <c r="H15" i="4" s="1"/>
  <c r="G5" i="3"/>
  <c r="B41" i="4"/>
  <c r="F13" i="4"/>
  <c r="H13" i="4" s="1"/>
  <c r="F8" i="4" l="1"/>
  <c r="H8" i="4" s="1"/>
  <c r="H20" i="4" s="1"/>
  <c r="H22" i="4" s="1"/>
  <c r="B25" i="4"/>
  <c r="C25" i="4"/>
</calcChain>
</file>

<file path=xl/sharedStrings.xml><?xml version="1.0" encoding="utf-8"?>
<sst xmlns="http://schemas.openxmlformats.org/spreadsheetml/2006/main" count="238" uniqueCount="173">
  <si>
    <t xml:space="preserve">Accreditation </t>
  </si>
  <si>
    <t>Facility type (1=basic, 2= CS  )</t>
  </si>
  <si>
    <t>Element</t>
  </si>
  <si>
    <t>Criteria</t>
  </si>
  <si>
    <t>Status</t>
  </si>
  <si>
    <t>Exp value</t>
  </si>
  <si>
    <t>Gap</t>
  </si>
  <si>
    <t>Score</t>
  </si>
  <si>
    <t>Must have access</t>
  </si>
  <si>
    <t>yes</t>
  </si>
  <si>
    <t>Yes</t>
  </si>
  <si>
    <t>Access to interfacility transport</t>
  </si>
  <si>
    <t>Maternity beds</t>
  </si>
  <si>
    <t>no</t>
  </si>
  <si>
    <t>Facility hospital regulation</t>
  </si>
  <si>
    <t>Listed in regulations as hospital</t>
  </si>
  <si>
    <t>Critical</t>
  </si>
  <si>
    <t>No</t>
  </si>
  <si>
    <t>No doctors accredited for surgery</t>
  </si>
  <si>
    <t>Proof of skills assessment</t>
  </si>
  <si>
    <t>No Doctors accredited for anesthesia</t>
  </si>
  <si>
    <t>On-site maternity cover</t>
  </si>
  <si>
    <t>On-site MO after hours in maternity</t>
  </si>
  <si>
    <t>Piped oxygen in OT</t>
  </si>
  <si>
    <t>Theatre have piped oxygen supply</t>
  </si>
  <si>
    <t>Emergency Electricity</t>
  </si>
  <si>
    <t>Teatre linked to emergency generator</t>
  </si>
  <si>
    <t>Functional anaesthetic machine</t>
  </si>
  <si>
    <t>Anaesthetic equipment with service record</t>
  </si>
  <si>
    <t>Proof of monthly EOST</t>
  </si>
  <si>
    <t>Signed register</t>
  </si>
  <si>
    <t>Routine monthly M&amp;M</t>
  </si>
  <si>
    <t>Minutes of meeting</t>
  </si>
  <si>
    <t>Number of basic signal functions performed routinely</t>
  </si>
  <si>
    <t>Unconditional accreditation</t>
  </si>
  <si>
    <t>&gt; 12</t>
  </si>
  <si>
    <t>Conditional accreditation</t>
  </si>
  <si>
    <t>7-12</t>
  </si>
  <si>
    <t>Non-accreditation</t>
  </si>
  <si>
    <t>&lt; 7</t>
  </si>
  <si>
    <t>type in the  assess value</t>
  </si>
  <si>
    <t>Standard</t>
  </si>
  <si>
    <t>Checkpoint</t>
  </si>
  <si>
    <t>Person to check with</t>
  </si>
  <si>
    <t>Checking activity</t>
  </si>
  <si>
    <t>Compliance</t>
  </si>
  <si>
    <t>Comments</t>
  </si>
  <si>
    <t>1. Surgeon must be a doctor accredited to perform CS or must be directly supervised (in theatre) by one.</t>
  </si>
  <si>
    <t>Anaesthetist must be a doctor accredited to perform anaesthetic for CS or must be directly supervised (in theatre) by one.</t>
  </si>
  <si>
    <t>Medical manager’s office</t>
  </si>
  <si>
    <t>Medical manager</t>
  </si>
  <si>
    <t>Operating Theatre</t>
  </si>
  <si>
    <t xml:space="preserve">Nurse in charge of theatre </t>
  </si>
  <si>
    <t>Check whether the theatre has a list of doctors authorized to perform CS surgery and a list of doctors authorized to perform CS anaesthetic</t>
  </si>
  <si>
    <t>Check the procedure book in theatre to confirm that the names of surgeon and anaesthetist for CS correspond to names on above-mentioned lists</t>
  </si>
  <si>
    <t>2. There must be a minimum of two doctors in theatre for each CS</t>
  </si>
  <si>
    <t>Nurse in charge of theatre</t>
  </si>
  <si>
    <t>Check the procedure book in theatre to confirm that there are different names entered for surgeon and anaesthetist</t>
  </si>
  <si>
    <t>Operating theatre</t>
  </si>
  <si>
    <t>Interview the nurse in charge of theatre to check who acts as the surgeon’s assistant for CS cases</t>
  </si>
  <si>
    <t>Check the procedure book in theatre to confirm that there are different names entered for surgeon, anaesthetist and assistant</t>
  </si>
  <si>
    <t>4. There must be a designated doctor for obstetric emergencies on the hospital site (within walking distance) at all times.</t>
  </si>
  <si>
    <t>Labour ward</t>
  </si>
  <si>
    <t>Nurse in charge of labour ward</t>
  </si>
  <si>
    <t>Interview nurse in charge to find out whether there is always (day and night) a designated doctor contactable and available to attend to emergencies. Check if day duty and on-call rosters with cellphone numbers of doctors are available in labour ward</t>
  </si>
  <si>
    <t>Nursing manager’s office</t>
  </si>
  <si>
    <t>Nursing manager</t>
  </si>
  <si>
    <t>If standby, or on-call system being used, check availability of roster with cellphone numbers and protocol for calling them out</t>
  </si>
  <si>
    <t xml:space="preserve">Operating theatre </t>
  </si>
  <si>
    <t>Maternity nursing manager’s office</t>
  </si>
  <si>
    <t>Maternity nursing manager</t>
  </si>
  <si>
    <t>Interview the nurse to find out whether the checklist process is routinely done at CS. Ask to see the checklist, and where it is kept</t>
  </si>
  <si>
    <t>Post-natal ward</t>
  </si>
  <si>
    <t>Nurse in charge of ward</t>
  </si>
  <si>
    <t xml:space="preserve">Review the charts of any post-CS patients in the ward to check if the CS checklist was completed </t>
  </si>
  <si>
    <t xml:space="preserve">Interview nurse to find out whether a doctor reviews the patient in the recovery room before signing out to post-natal ward </t>
  </si>
  <si>
    <t>Interview nurse to find out whether Doctors do post-CS rounds every day</t>
  </si>
  <si>
    <t>Check charts of post-CS patients to confirm whether:</t>
  </si>
  <si>
    <t>-Doctor signed patient out of theatre</t>
  </si>
  <si>
    <t>-colour-coded charts are being used</t>
  </si>
  <si>
    <t xml:space="preserve">Location of emergency blood fridge (if no blood bank on hospital site) </t>
  </si>
  <si>
    <t>Staff member tasked with control of blood in emergency blood fridge</t>
  </si>
  <si>
    <t>Check the availability of 2 units of FDP in theatre</t>
  </si>
  <si>
    <t>Medical manager and doctor in charge of maternity</t>
  </si>
  <si>
    <t>Check the number of medical pactitioners on an approved list with the medical manager accredited to perform unsupervised CD surgey</t>
  </si>
  <si>
    <t>Check the number of medical pactitioners on an approved list with the medical manager accredited to perform unsupervised CD anaesthesia</t>
  </si>
  <si>
    <t>Does the hospital have a designated evaluator for CS anaesthesia competence</t>
  </si>
  <si>
    <t>Does the hospital have a designated evaluator for CS surgery competence</t>
  </si>
  <si>
    <t>Yes if can be produced</t>
  </si>
  <si>
    <t xml:space="preserve">Physically confirm </t>
  </si>
  <si>
    <t>Interview the nurse in charge of theatre to confirm whether there are always at least two doctors in theatre for a CS</t>
  </si>
  <si>
    <t>3. There must be a surgeon’s assistant who is a different person from the anaesthetist and scrub nurse</t>
  </si>
  <si>
    <t>Interview the nurse in charge to find if 2nd doctor is available within 30 minutes</t>
  </si>
  <si>
    <t>-daily doctor’s rounds are 'documented</t>
  </si>
  <si>
    <t>Any negative answer shoul rate compliance as NO</t>
  </si>
  <si>
    <t>Does the hospital have a blood bank on-site - if not:</t>
  </si>
  <si>
    <t>Is there a blood fridge on site with a  protocol  on how to access blood from the fridge, and on replenishing used stock immediately</t>
  </si>
  <si>
    <t>Is the monthly CD audit results of the previous 2 months available</t>
  </si>
  <si>
    <t>If not the compliance is No</t>
  </si>
  <si>
    <t>INFRASTUCTURE AND EQUIPMENT</t>
  </si>
  <si>
    <t>Nurse in charge</t>
  </si>
  <si>
    <t>Inspect if piped oxygen is available and functioning</t>
  </si>
  <si>
    <t>13. The operating theatre is linked to the emergency electricity supply</t>
  </si>
  <si>
    <t>Confirm that the theatre is linked to the emergency electricity supply</t>
  </si>
  <si>
    <t>14. The facility must have a safe functioning anaesthetic machine</t>
  </si>
  <si>
    <t>Check for current service record of the anesthetic apparatus</t>
  </si>
  <si>
    <t>15. There are dedicated beds for maternity in the facility</t>
  </si>
  <si>
    <t>Check if post delivery there are dedicated beds for maternity in the facility</t>
  </si>
  <si>
    <t>16. Does the facility have access to interfacility transport for maternity</t>
  </si>
  <si>
    <t>Check if a process for priority access is available</t>
  </si>
  <si>
    <t>Governance</t>
  </si>
  <si>
    <t>Maternity</t>
  </si>
  <si>
    <t>Clinician in charge</t>
  </si>
  <si>
    <t>Minutes of monthly M&amp;M is available</t>
  </si>
  <si>
    <t>Signed EOST register</t>
  </si>
  <si>
    <t>CLINICAL MANAGEMENT</t>
  </si>
  <si>
    <t>If there are discrepencies  enter No</t>
  </si>
  <si>
    <t>Response</t>
  </si>
  <si>
    <t>Yes/No</t>
  </si>
  <si>
    <t xml:space="preserve">Interview medical manager to confirm that there is always a designated doctor on-site for obstetrics, </t>
  </si>
  <si>
    <t>Interview medical manager to confirm that there is a second doctor who is contactable and able to reach theatre within 30 minutes. Check the on-call roster  to confirm that these two doctors are rostered with cellphone numbers listed</t>
  </si>
  <si>
    <t>Check nursing allocation for theatre if there are a minimum of 3 allocated to OT</t>
  </si>
  <si>
    <t>Interview the manager to check if midwives who are sent to receive the baby have training in basic neonatal resus (eg HBB). Ask for documentation of such training</t>
  </si>
  <si>
    <t>Interview nurse in charge to check that there is someone routinely allocated to receive and resuscitate the baby at CS, who is  not the surgeon or anaesthetist</t>
  </si>
  <si>
    <t>(Emergency CD )</t>
  </si>
  <si>
    <t>Vie copy of regulations to confirm facility listed as a hospital</t>
  </si>
  <si>
    <t>1. Doctors must be accredited to perform CD</t>
  </si>
  <si>
    <t xml:space="preserve">5. There must be a second doctor who is immediately contactable and can be in theatre within 30 minutes of being called </t>
  </si>
  <si>
    <t>6. There must be a theatre nursing team (at least 3 members) on-site 24/7, or if not, must be immediately contactable and able to get to theatre within 30 minutes</t>
  </si>
  <si>
    <t>Minimum doctors in Theatre</t>
  </si>
  <si>
    <t>3. Surgical assistant</t>
  </si>
  <si>
    <t xml:space="preserve">4.  designated doctor for obstetric emergencies on the hospital site </t>
  </si>
  <si>
    <t xml:space="preserve">5. Second doctor in Theatere within 30 min in theatre within 30 minutes of being called </t>
  </si>
  <si>
    <t>6. There must be a theatre nursing team (at least 3 members) on-site 24/7,</t>
  </si>
  <si>
    <t>7. Must be a person competent in neonatal resus allocated to receive the baby. This person must be different from surgeon and anaesthetist (usually a midwife or paediatrician)</t>
  </si>
  <si>
    <t>7. Neonatal resuscitation</t>
  </si>
  <si>
    <t>8. CS safety checklist</t>
  </si>
  <si>
    <t>8. CS safety checklists</t>
  </si>
  <si>
    <t>9. Post CD follow-up and monitoring</t>
  </si>
  <si>
    <t>9. Close post-op monitoring: patients should only be signed out from theatre recovery room to post-natal ward by a doctor; colour-coded early warning observation charts should be used for all post-CS patients; daily post CS ward round by a doctor including weekends</t>
  </si>
  <si>
    <t>10. There must be at least 2 units of emergency blood available in the hospital</t>
  </si>
  <si>
    <t>11. There should be at least 2 units of FDPs available in theatre</t>
  </si>
  <si>
    <t>10. Blood availability</t>
  </si>
  <si>
    <t>Assessment summary</t>
  </si>
  <si>
    <t>11 Freezed dried plasma available in theatre</t>
  </si>
  <si>
    <t>12 Piped oxygen in OT</t>
  </si>
  <si>
    <t>12 Facilities performing CD must have piped oxygen in theater</t>
  </si>
  <si>
    <t>13 Emergency Electricity supply</t>
  </si>
  <si>
    <t xml:space="preserve">14 Anaesthetic equipment </t>
  </si>
  <si>
    <t>15 Dedicated maternity beds</t>
  </si>
  <si>
    <t>16 Interfacility transport</t>
  </si>
  <si>
    <t>17. CS audits should be conducted at least monthly, reviewing all CS done, including appropriateness of indications, delays, adverse outcomes</t>
  </si>
  <si>
    <t>17 Post CD clinical audit</t>
  </si>
  <si>
    <t>18. Routine morbidity &amp; mortality meetings at least monthly</t>
  </si>
  <si>
    <t>18 M&amp;M meetings</t>
  </si>
  <si>
    <t>19 EOST drills</t>
  </si>
  <si>
    <t>19. The facility perform monthly obstetric emergency simulation training</t>
  </si>
  <si>
    <t>20. Is the facility listed a a hospital  in the regulations</t>
  </si>
  <si>
    <t>20 Regulatory compliance</t>
  </si>
  <si>
    <t>Post CS audits</t>
  </si>
  <si>
    <t>Sufficient doctors accreditation processes</t>
  </si>
  <si>
    <t>Medical manager have list of doctors accredited for independent surgery</t>
  </si>
  <si>
    <t>Sufficient post op follow-up</t>
  </si>
  <si>
    <t>Post operative observations and doctors assessments</t>
  </si>
  <si>
    <t>Safe surgery practice</t>
  </si>
  <si>
    <t>At least 2 doctors during theatre and dedicated neonatal midwife</t>
  </si>
  <si>
    <t>Fill in in the blue shaded areas</t>
  </si>
  <si>
    <t>(Calculated)</t>
  </si>
  <si>
    <t>Accreditation status</t>
  </si>
  <si>
    <t>Action required</t>
  </si>
  <si>
    <t>Responsible person</t>
  </si>
  <si>
    <t>By when</t>
  </si>
  <si>
    <t>Actions required to achieve accreditation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</si>
</sst>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16" fontId="1" fillId="0" borderId="0" xfId="0" quotePrefix="1" applyNumberFormat="1" applyFont="1"/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9" fontId="1" fillId="2" borderId="2" xfId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 wrapText="1"/>
    </xf>
    <xf numFmtId="0" fontId="0" fillId="5" borderId="0" xfId="0" applyFill="1" applyBorder="1"/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6" fillId="0" borderId="0" xfId="0" applyFont="1" applyFill="1" applyBorder="1"/>
    <xf numFmtId="0" fontId="7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4" borderId="10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0" fillId="2" borderId="20" xfId="0" applyFill="1" applyBorder="1" applyAlignment="1">
      <alignment horizontal="center"/>
    </xf>
    <xf numFmtId="0" fontId="0" fillId="5" borderId="5" xfId="0" applyFill="1" applyBorder="1"/>
    <xf numFmtId="0" fontId="0" fillId="3" borderId="8" xfId="0" applyFill="1" applyBorder="1"/>
    <xf numFmtId="0" fontId="5" fillId="0" borderId="26" xfId="0" applyFont="1" applyFill="1" applyBorder="1" applyAlignment="1">
      <alignment vertical="center" wrapText="1"/>
    </xf>
    <xf numFmtId="0" fontId="0" fillId="0" borderId="23" xfId="0" applyBorder="1"/>
    <xf numFmtId="0" fontId="5" fillId="0" borderId="23" xfId="0" applyFont="1" applyFill="1" applyBorder="1" applyAlignment="1">
      <alignment vertical="center" wrapText="1"/>
    </xf>
    <xf numFmtId="0" fontId="6" fillId="0" borderId="23" xfId="0" applyFont="1" applyFill="1" applyBorder="1"/>
    <xf numFmtId="0" fontId="5" fillId="2" borderId="23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4" borderId="10" xfId="0" applyFill="1" applyBorder="1"/>
    <xf numFmtId="0" fontId="0" fillId="0" borderId="20" xfId="0" applyBorder="1"/>
    <xf numFmtId="0" fontId="6" fillId="0" borderId="20" xfId="0" applyFont="1" applyFill="1" applyBorder="1"/>
    <xf numFmtId="0" fontId="0" fillId="5" borderId="20" xfId="0" applyFill="1" applyBorder="1" applyAlignment="1">
      <alignment horizontal="center"/>
    </xf>
    <xf numFmtId="0" fontId="0" fillId="0" borderId="21" xfId="0" applyBorder="1"/>
    <xf numFmtId="0" fontId="0" fillId="5" borderId="8" xfId="0" applyFill="1" applyBorder="1"/>
    <xf numFmtId="0" fontId="5" fillId="0" borderId="26" xfId="0" applyFont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3" borderId="4" xfId="0" applyFill="1" applyBorder="1"/>
    <xf numFmtId="0" fontId="6" fillId="0" borderId="19" xfId="0" applyFont="1" applyFill="1" applyBorder="1" applyAlignment="1">
      <alignment vertical="center" wrapText="1"/>
    </xf>
    <xf numFmtId="0" fontId="5" fillId="0" borderId="23" xfId="0" quotePrefix="1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/>
    <xf numFmtId="0" fontId="0" fillId="0" borderId="32" xfId="0" applyBorder="1"/>
    <xf numFmtId="0" fontId="0" fillId="0" borderId="17" xfId="0" applyBorder="1"/>
    <xf numFmtId="0" fontId="0" fillId="0" borderId="33" xfId="0" applyBorder="1" applyAlignment="1">
      <alignment wrapText="1"/>
    </xf>
    <xf numFmtId="0" fontId="0" fillId="0" borderId="30" xfId="0" applyBorder="1"/>
    <xf numFmtId="0" fontId="0" fillId="0" borderId="33" xfId="0" applyBorder="1" applyAlignment="1">
      <alignment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4" fillId="0" borderId="1" xfId="0" applyFont="1" applyBorder="1" applyAlignment="1">
      <alignment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4"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F31" sqref="F31"/>
    </sheetView>
  </sheetViews>
  <sheetFormatPr defaultRowHeight="12.75" x14ac:dyDescent="0.2"/>
  <cols>
    <col min="1" max="1" width="45.28515625" customWidth="1"/>
    <col min="2" max="2" width="59.85546875" bestFit="1" customWidth="1"/>
    <col min="4" max="4" width="12.5703125" customWidth="1"/>
    <col min="6" max="6" width="15.5703125" customWidth="1"/>
  </cols>
  <sheetData>
    <row r="1" spans="1:8" x14ac:dyDescent="0.2">
      <c r="A1" t="s">
        <v>0</v>
      </c>
    </row>
    <row r="2" spans="1:8" x14ac:dyDescent="0.2">
      <c r="A2" t="s">
        <v>1</v>
      </c>
      <c r="B2" s="5">
        <v>2</v>
      </c>
      <c r="C2" t="s">
        <v>124</v>
      </c>
    </row>
    <row r="4" spans="1:8" ht="51" x14ac:dyDescent="0.2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0" t="s">
        <v>40</v>
      </c>
      <c r="H4" t="s">
        <v>7</v>
      </c>
    </row>
    <row r="5" spans="1:8" x14ac:dyDescent="0.2">
      <c r="A5" s="2" t="s">
        <v>11</v>
      </c>
      <c r="B5" s="2" t="s">
        <v>8</v>
      </c>
      <c r="C5" s="2"/>
      <c r="D5" s="2"/>
      <c r="E5" s="2"/>
      <c r="F5" s="6" t="str">
        <f>CHECKLISTS!G45</f>
        <v>yes</v>
      </c>
      <c r="G5" s="2"/>
      <c r="H5" s="11">
        <f t="shared" ref="H5:H7" si="0">IF(B$2=1,(IF(F5="yes",1,1)), IF(F5= "yes",1,-3))</f>
        <v>1</v>
      </c>
    </row>
    <row r="6" spans="1:8" x14ac:dyDescent="0.2">
      <c r="A6" s="2" t="s">
        <v>12</v>
      </c>
      <c r="B6" s="2" t="s">
        <v>8</v>
      </c>
      <c r="C6" s="2"/>
      <c r="D6" s="2"/>
      <c r="E6" s="2"/>
      <c r="F6" s="7" t="str">
        <f>CHECKLISTS!G44</f>
        <v>yes</v>
      </c>
      <c r="G6" s="2"/>
      <c r="H6" s="11">
        <f t="shared" si="0"/>
        <v>1</v>
      </c>
    </row>
    <row r="7" spans="1:8" x14ac:dyDescent="0.2">
      <c r="A7" s="2" t="s">
        <v>14</v>
      </c>
      <c r="B7" s="2" t="s">
        <v>15</v>
      </c>
      <c r="C7" s="2" t="s">
        <v>16</v>
      </c>
      <c r="D7" s="2"/>
      <c r="E7" s="2"/>
      <c r="F7" s="7" t="str">
        <f>CHECKLISTS!G51</f>
        <v>yes</v>
      </c>
      <c r="G7" s="2"/>
      <c r="H7" s="11">
        <f t="shared" si="0"/>
        <v>1</v>
      </c>
    </row>
    <row r="8" spans="1:8" x14ac:dyDescent="0.2">
      <c r="A8" s="3" t="s">
        <v>160</v>
      </c>
      <c r="B8" s="3" t="s">
        <v>161</v>
      </c>
      <c r="C8" s="3" t="s">
        <v>16</v>
      </c>
      <c r="D8" s="2"/>
      <c r="E8" s="2"/>
      <c r="F8" s="8" t="str">
        <f>CHECKLISTS!G5</f>
        <v>No</v>
      </c>
      <c r="G8" s="2"/>
      <c r="H8" s="11">
        <f>IF(B$2=1,(IF(F8="yes",1,1)), IF(F8= "yes",1,-3))</f>
        <v>-3</v>
      </c>
    </row>
    <row r="9" spans="1:8" x14ac:dyDescent="0.2">
      <c r="A9" s="2" t="s">
        <v>18</v>
      </c>
      <c r="B9" s="2" t="s">
        <v>19</v>
      </c>
      <c r="C9" s="2" t="s">
        <v>16</v>
      </c>
      <c r="D9" s="2"/>
      <c r="E9" s="2"/>
      <c r="F9" s="6">
        <f>CHECKLISTS!E7</f>
        <v>5</v>
      </c>
      <c r="G9" s="2"/>
      <c r="H9" s="11">
        <f>IF(B$2=1,(IF(F9&lt;#REF!,1,1)), IF(F9 &lt;5,IF(F9&lt;3,-3,0),2))</f>
        <v>2</v>
      </c>
    </row>
    <row r="10" spans="1:8" x14ac:dyDescent="0.2">
      <c r="A10" s="2" t="s">
        <v>20</v>
      </c>
      <c r="B10" s="2" t="s">
        <v>19</v>
      </c>
      <c r="C10" s="2" t="s">
        <v>16</v>
      </c>
      <c r="D10" s="2"/>
      <c r="E10" s="3"/>
      <c r="F10" s="6">
        <f>CHECKLISTS!E5</f>
        <v>5</v>
      </c>
      <c r="G10" s="2"/>
      <c r="H10" s="11">
        <f>IF(B$2=1,(IF(F10&lt;#REF!,1,1)), IF(F10 &lt;5,IF(F10&lt;3,-3,0),2))</f>
        <v>2</v>
      </c>
    </row>
    <row r="11" spans="1:8" x14ac:dyDescent="0.2">
      <c r="A11" s="3" t="s">
        <v>164</v>
      </c>
      <c r="B11" s="3" t="s">
        <v>165</v>
      </c>
      <c r="C11" s="2"/>
      <c r="D11" s="2"/>
      <c r="E11" s="3"/>
      <c r="F11" s="6" t="str">
        <f>IF(COUNTIF(CHECKLISTS!G12:G14,"No")&gt;0,"No","Yes")</f>
        <v>No</v>
      </c>
      <c r="G11" s="2"/>
      <c r="H11" s="11">
        <f>IF(B$2=1,(IF(F11="yes",1,1)), IF(F11= "yes",1,-5))</f>
        <v>-5</v>
      </c>
    </row>
    <row r="12" spans="1:8" x14ac:dyDescent="0.2">
      <c r="A12" s="2" t="s">
        <v>21</v>
      </c>
      <c r="B12" s="2" t="s">
        <v>22</v>
      </c>
      <c r="C12" s="2"/>
      <c r="D12" s="2"/>
      <c r="E12" s="2"/>
      <c r="F12" s="7" t="str">
        <f>CHECKLISTS!G16</f>
        <v>Yes</v>
      </c>
      <c r="G12" s="2"/>
      <c r="H12" s="11">
        <f>IF(B$2=1,(IF(F12="yes",1,1)), IF(F12= "yes",1,-5))</f>
        <v>1</v>
      </c>
    </row>
    <row r="13" spans="1:8" x14ac:dyDescent="0.2">
      <c r="A13" s="3" t="s">
        <v>162</v>
      </c>
      <c r="B13" s="3" t="s">
        <v>163</v>
      </c>
      <c r="C13" s="2"/>
      <c r="D13" s="2"/>
      <c r="E13" s="2"/>
      <c r="F13" s="7" t="str">
        <f>CHECKLISTS!G26</f>
        <v>No</v>
      </c>
      <c r="G13" s="2"/>
      <c r="H13" s="11">
        <f>IF(B$2=1,(IF(F13="yes",1,1)), IF(F13= "yes",1,-3))</f>
        <v>-3</v>
      </c>
    </row>
    <row r="14" spans="1:8" x14ac:dyDescent="0.2">
      <c r="A14" s="2" t="s">
        <v>23</v>
      </c>
      <c r="B14" s="2" t="s">
        <v>24</v>
      </c>
      <c r="C14" s="2" t="s">
        <v>16</v>
      </c>
      <c r="D14" s="2"/>
      <c r="E14" s="2"/>
      <c r="F14" s="7" t="str">
        <f>CHECKLISTS!G41</f>
        <v>yes</v>
      </c>
      <c r="G14" s="2"/>
      <c r="H14" s="11">
        <f t="shared" ref="H14:H15" si="1">IF(B$2=1,(IF(F14="yes",1,1)), IF(F14= "yes",1,-9))</f>
        <v>1</v>
      </c>
    </row>
    <row r="15" spans="1:8" x14ac:dyDescent="0.2">
      <c r="A15" s="2" t="s">
        <v>25</v>
      </c>
      <c r="B15" s="2" t="s">
        <v>26</v>
      </c>
      <c r="C15" s="2" t="s">
        <v>16</v>
      </c>
      <c r="D15" s="2"/>
      <c r="E15" s="2"/>
      <c r="F15" s="7" t="str">
        <f>CHECKLISTS!G42</f>
        <v>yes</v>
      </c>
      <c r="G15" s="2"/>
      <c r="H15" s="11">
        <f t="shared" si="1"/>
        <v>1</v>
      </c>
    </row>
    <row r="16" spans="1:8" x14ac:dyDescent="0.2">
      <c r="A16" s="2" t="s">
        <v>27</v>
      </c>
      <c r="B16" s="2" t="s">
        <v>28</v>
      </c>
      <c r="C16" s="2"/>
      <c r="D16" s="2"/>
      <c r="E16" s="2"/>
      <c r="F16" s="7" t="str">
        <f>CHECKLISTS!G43</f>
        <v>yes</v>
      </c>
      <c r="G16" s="2"/>
      <c r="H16" s="11">
        <f>IF(B$2=1,(IF(F16="yes",1,1)), IF(F16= "yes",1,-5))</f>
        <v>1</v>
      </c>
    </row>
    <row r="17" spans="1:8" x14ac:dyDescent="0.2">
      <c r="A17" s="2" t="s">
        <v>29</v>
      </c>
      <c r="B17" s="2" t="s">
        <v>30</v>
      </c>
      <c r="C17" s="2"/>
      <c r="D17" s="2"/>
      <c r="E17" s="2"/>
      <c r="F17" s="7" t="str">
        <f>CHECKLISTS!G50</f>
        <v>yes</v>
      </c>
      <c r="G17" s="2"/>
      <c r="H17" s="11">
        <f>IF(B$2=1,(IF(F17="yes",1,-3)), IF(F17= "yes",1,-3))</f>
        <v>1</v>
      </c>
    </row>
    <row r="18" spans="1:8" x14ac:dyDescent="0.2">
      <c r="A18" s="2" t="s">
        <v>31</v>
      </c>
      <c r="B18" s="2" t="s">
        <v>32</v>
      </c>
      <c r="C18" s="2" t="s">
        <v>16</v>
      </c>
      <c r="D18" s="2"/>
      <c r="E18" s="2"/>
      <c r="F18" s="7" t="str">
        <f>CHECKLISTS!G49</f>
        <v>yes</v>
      </c>
      <c r="G18" s="2"/>
      <c r="H18" s="11">
        <f>IF(B$2=1,(IF(F18="yes",1,1)), IF(F18= "yes",1,-3))</f>
        <v>1</v>
      </c>
    </row>
    <row r="19" spans="1:8" ht="13.5" thickBot="1" x14ac:dyDescent="0.25">
      <c r="A19" s="3" t="s">
        <v>159</v>
      </c>
      <c r="B19" s="2" t="s">
        <v>33</v>
      </c>
      <c r="C19" s="2"/>
      <c r="D19" s="2"/>
      <c r="E19" s="2"/>
      <c r="F19" s="9" t="str">
        <f>CHECKLISTS!G48</f>
        <v>yes</v>
      </c>
      <c r="G19" s="2"/>
      <c r="H19" s="11">
        <f>IF(B$2=1,(IF(F19="yes",1,1)), IF(F19= "yes",1,-3))</f>
        <v>1</v>
      </c>
    </row>
    <row r="20" spans="1:8" ht="13.5" thickBot="1" x14ac:dyDescent="0.25">
      <c r="A20" s="2"/>
      <c r="B20" s="2"/>
      <c r="C20" s="2"/>
      <c r="D20" s="2"/>
      <c r="E20" s="2"/>
      <c r="F20" s="2"/>
      <c r="G20" s="2"/>
      <c r="H20" s="12">
        <f>SUM(H5:H19)</f>
        <v>3</v>
      </c>
    </row>
    <row r="21" spans="1:8" x14ac:dyDescent="0.2">
      <c r="B21" s="89" t="s">
        <v>34</v>
      </c>
      <c r="C21" s="2" t="s">
        <v>35</v>
      </c>
    </row>
    <row r="22" spans="1:8" x14ac:dyDescent="0.2">
      <c r="B22" s="89" t="s">
        <v>36</v>
      </c>
      <c r="C22" s="4" t="s">
        <v>37</v>
      </c>
      <c r="F22" t="s">
        <v>168</v>
      </c>
      <c r="H22" t="str">
        <f>IF(H20&gt;12,"Unconditional accreditation",IF(H20&gt;6,"Conditional accreditation","Not Accredited"))</f>
        <v>Not Accredited</v>
      </c>
    </row>
    <row r="23" spans="1:8" x14ac:dyDescent="0.2">
      <c r="B23" s="90" t="s">
        <v>38</v>
      </c>
      <c r="C23" t="s">
        <v>39</v>
      </c>
    </row>
    <row r="24" spans="1:8" x14ac:dyDescent="0.2">
      <c r="A24" s="1" t="s">
        <v>143</v>
      </c>
    </row>
    <row r="25" spans="1:8" x14ac:dyDescent="0.2">
      <c r="A25" s="91" t="s">
        <v>126</v>
      </c>
      <c r="B25" s="92" t="str">
        <f>IF(CHECKLISTS!G5="No","Discrepency with accreditation of doctors to perform CS processes","""OK")</f>
        <v>Discrepency with accreditation of doctors to perform CS processes</v>
      </c>
      <c r="C25" s="92" t="str">
        <f>IF(CHECKLISTS!G5="No",IF(CHECKLISTS!E5&lt;5,"Critical skills gap",IF(CHECKLISTS!E7&lt;5,"Critical skills gap","Accreditation process gap")))</f>
        <v>Accreditation process gap</v>
      </c>
      <c r="D25" s="93"/>
    </row>
    <row r="26" spans="1:8" x14ac:dyDescent="0.2">
      <c r="A26" s="94" t="s">
        <v>129</v>
      </c>
      <c r="B26" s="24" t="str">
        <f>IF(CHECKLISTS!G12="No","Safety-Failed to confirm  subminimum of 2 doctors at CD  procedure", "OK")</f>
        <v>Safety-Failed to confirm  subminimum of 2 doctors at CD  procedure</v>
      </c>
      <c r="C26" s="24"/>
      <c r="D26" s="95"/>
    </row>
    <row r="27" spans="1:8" x14ac:dyDescent="0.2">
      <c r="A27" s="94" t="s">
        <v>130</v>
      </c>
      <c r="B27" s="24" t="str">
        <f>IF(CHECKLISTS!G14="No","Problems with assistance at CD","OK")</f>
        <v>OK</v>
      </c>
      <c r="C27" s="24"/>
      <c r="D27" s="95"/>
    </row>
    <row r="28" spans="1:8" ht="25.5" x14ac:dyDescent="0.2">
      <c r="A28" s="94" t="s">
        <v>131</v>
      </c>
      <c r="B28" s="24" t="str">
        <f>IF(CHECKLISTS!G16="No","Non-compliance with maternity on-site cover", "OK")</f>
        <v>OK</v>
      </c>
      <c r="C28" s="24"/>
      <c r="D28" s="95"/>
    </row>
    <row r="29" spans="1:8" ht="25.5" x14ac:dyDescent="0.2">
      <c r="A29" s="94" t="s">
        <v>132</v>
      </c>
      <c r="B29" s="24" t="str">
        <f>IF(CHECKLISTS!G18="No","2nd doctor not readily available","OK")</f>
        <v>OK</v>
      </c>
      <c r="C29" s="24"/>
      <c r="D29" s="95"/>
    </row>
    <row r="30" spans="1:8" ht="25.5" x14ac:dyDescent="0.2">
      <c r="A30" s="96" t="s">
        <v>133</v>
      </c>
      <c r="B30" s="24"/>
      <c r="C30" s="24"/>
      <c r="D30" s="95"/>
    </row>
    <row r="31" spans="1:8" ht="13.5" customHeight="1" x14ac:dyDescent="0.2">
      <c r="A31" s="94" t="s">
        <v>135</v>
      </c>
      <c r="B31" s="24" t="str">
        <f>IF(CHECKLISTS!G22="No","Resuscitation of neonate at risk","OK")</f>
        <v>OK</v>
      </c>
      <c r="C31" s="24"/>
      <c r="D31" s="95"/>
    </row>
    <row r="32" spans="1:8" x14ac:dyDescent="0.2">
      <c r="A32" s="97" t="s">
        <v>137</v>
      </c>
      <c r="B32" s="24" t="str">
        <f>IF(CHECKLISTS!G24="No", "Problems with implementation CS safety checklists","OK")</f>
        <v>OK</v>
      </c>
      <c r="C32" s="24"/>
      <c r="D32" s="95"/>
    </row>
    <row r="33" spans="1:4" x14ac:dyDescent="0.2">
      <c r="A33" s="97" t="s">
        <v>138</v>
      </c>
      <c r="B33" s="24" t="str">
        <f>IF(CHECKLISTS!G26="No","Insufficient post procedure follow-up- patient safety risk","OK")</f>
        <v>Insufficient post procedure follow-up- patient safety risk</v>
      </c>
      <c r="C33" s="24"/>
      <c r="D33" s="95"/>
    </row>
    <row r="34" spans="1:4" x14ac:dyDescent="0.2">
      <c r="A34" s="97" t="s">
        <v>142</v>
      </c>
      <c r="B34" s="24" t="str">
        <f>IF(CHECKLISTS!G33="No", "Problems with blood supply/availability","OK")</f>
        <v>OK</v>
      </c>
      <c r="C34" s="24"/>
      <c r="D34" s="95"/>
    </row>
    <row r="35" spans="1:4" x14ac:dyDescent="0.2">
      <c r="A35" s="97" t="s">
        <v>144</v>
      </c>
      <c r="B35" s="24" t="str">
        <f>IF(CHECKLISTS!G35="No","No FDP available in theatre","OK")</f>
        <v>OK</v>
      </c>
      <c r="C35" s="24"/>
      <c r="D35" s="95"/>
    </row>
    <row r="36" spans="1:4" x14ac:dyDescent="0.2">
      <c r="A36" s="97" t="s">
        <v>145</v>
      </c>
      <c r="B36" s="24" t="str">
        <f>IF(CHECKLISTS!G41="No", "CRITICAL infrastructure failure- no piped oxygen","OK")</f>
        <v>OK</v>
      </c>
      <c r="C36" s="24"/>
      <c r="D36" s="95"/>
    </row>
    <row r="37" spans="1:4" x14ac:dyDescent="0.2">
      <c r="A37" s="97" t="s">
        <v>147</v>
      </c>
      <c r="B37" s="24" t="str">
        <f>IF(CHECKLISTS!G42="No","Critical infrastructure failure- emergency electricity supply","OK")</f>
        <v>OK</v>
      </c>
      <c r="C37" s="24"/>
      <c r="D37" s="95"/>
    </row>
    <row r="38" spans="1:4" x14ac:dyDescent="0.2">
      <c r="A38" s="97" t="s">
        <v>148</v>
      </c>
      <c r="B38" s="24" t="str">
        <f>IF(CHECKLISTS!G43="No", "Patient safety risk with anesthetic equipment","OK")</f>
        <v>OK</v>
      </c>
      <c r="C38" s="24"/>
      <c r="D38" s="95"/>
    </row>
    <row r="39" spans="1:4" x14ac:dyDescent="0.2">
      <c r="A39" s="97" t="s">
        <v>149</v>
      </c>
      <c r="B39" s="24" t="str">
        <f>IF(CHECKLISTS!G44="No","No maternity dedicated beds- patient at risk","OK")</f>
        <v>OK</v>
      </c>
      <c r="C39" s="24"/>
      <c r="D39" s="95"/>
    </row>
    <row r="40" spans="1:4" x14ac:dyDescent="0.2">
      <c r="A40" s="97" t="s">
        <v>150</v>
      </c>
      <c r="B40" s="24" t="str">
        <f>IF(CHECKLISTS!G45="No", "Patient safety risk- no interfacility transport", "OK")</f>
        <v>OK</v>
      </c>
      <c r="C40" s="24"/>
      <c r="D40" s="95"/>
    </row>
    <row r="41" spans="1:4" x14ac:dyDescent="0.2">
      <c r="A41" s="97" t="s">
        <v>152</v>
      </c>
      <c r="B41" s="24" t="str">
        <f>IF(CHECKLISTS!G48="No", "No clinical audits- compromise patient safety","OK")</f>
        <v>OK</v>
      </c>
      <c r="C41" s="24"/>
      <c r="D41" s="95"/>
    </row>
    <row r="42" spans="1:4" x14ac:dyDescent="0.2">
      <c r="A42" s="97" t="s">
        <v>154</v>
      </c>
      <c r="B42" s="24" t="str">
        <f>IF(CHECKLISTS!G49="No", "No proof of M&amp;M meetings conducted","OK")</f>
        <v>OK</v>
      </c>
      <c r="C42" s="24"/>
      <c r="D42" s="95"/>
    </row>
    <row r="43" spans="1:4" x14ac:dyDescent="0.2">
      <c r="A43" s="97" t="s">
        <v>155</v>
      </c>
      <c r="B43" s="24" t="str">
        <f>IF(CHECKLISTS!G50="No", "No Emergency fire drills conducted- compromise patient safety","OK")</f>
        <v>OK</v>
      </c>
      <c r="C43" s="24"/>
      <c r="D43" s="95"/>
    </row>
    <row r="44" spans="1:4" x14ac:dyDescent="0.2">
      <c r="A44" s="98" t="s">
        <v>158</v>
      </c>
      <c r="B44" s="99" t="str">
        <f>IF(CHECKLISTS!G51="No", "Perform procedures in unautorised facility","OK")</f>
        <v>OK</v>
      </c>
      <c r="C44" s="99"/>
      <c r="D44" s="100"/>
    </row>
  </sheetData>
  <conditionalFormatting sqref="H20">
    <cfRule type="cellIs" dxfId="3" priority="2" stopIfTrue="1" operator="lessThan">
      <formula>7</formula>
    </cfRule>
    <cfRule type="cellIs" dxfId="2" priority="3" stopIfTrue="1" operator="between">
      <formula>7</formula>
      <formula>12</formula>
    </cfRule>
    <cfRule type="cellIs" dxfId="1" priority="4" stopIfTrue="1" operator="greaterThan">
      <formula>12</formula>
    </cfRule>
  </conditionalFormatting>
  <conditionalFormatting sqref="H5:H19">
    <cfRule type="cellIs" dxfId="0" priority="1" stopIfTrue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9" sqref="B29"/>
    </sheetView>
  </sheetViews>
  <sheetFormatPr defaultRowHeight="12.75" x14ac:dyDescent="0.2"/>
  <cols>
    <col min="1" max="1" width="79.85546875" customWidth="1"/>
    <col min="2" max="2" width="35.28515625" customWidth="1"/>
    <col min="3" max="3" width="25.28515625" customWidth="1"/>
  </cols>
  <sheetData>
    <row r="1" spans="1:3" x14ac:dyDescent="0.2">
      <c r="A1" t="s">
        <v>172</v>
      </c>
    </row>
    <row r="2" spans="1:3" ht="13.5" thickBot="1" x14ac:dyDescent="0.25"/>
    <row r="3" spans="1:3" ht="48" thickBot="1" x14ac:dyDescent="0.25">
      <c r="A3" s="101" t="s">
        <v>169</v>
      </c>
      <c r="B3" s="17" t="s">
        <v>170</v>
      </c>
      <c r="C3" s="17" t="s">
        <v>171</v>
      </c>
    </row>
    <row r="4" spans="1:3" ht="16.5" thickBot="1" x14ac:dyDescent="0.25">
      <c r="A4" s="13"/>
      <c r="B4" s="14"/>
      <c r="C4" s="14"/>
    </row>
    <row r="5" spans="1:3" ht="16.5" thickBot="1" x14ac:dyDescent="0.25">
      <c r="A5" s="13"/>
      <c r="B5" s="14"/>
      <c r="C5" s="14"/>
    </row>
    <row r="6" spans="1:3" ht="16.5" thickBot="1" x14ac:dyDescent="0.25">
      <c r="A6" s="13"/>
      <c r="B6" s="14"/>
      <c r="C6" s="14"/>
    </row>
    <row r="7" spans="1:3" ht="16.5" thickBot="1" x14ac:dyDescent="0.25">
      <c r="A7" s="13"/>
      <c r="B7" s="14"/>
      <c r="C7" s="14"/>
    </row>
    <row r="8" spans="1:3" ht="16.5" thickBot="1" x14ac:dyDescent="0.25">
      <c r="A8" s="13"/>
      <c r="B8" s="14"/>
      <c r="C8" s="14"/>
    </row>
    <row r="9" spans="1:3" ht="16.5" thickBot="1" x14ac:dyDescent="0.25">
      <c r="A9" s="13"/>
      <c r="B9" s="14"/>
      <c r="C9" s="14"/>
    </row>
    <row r="10" spans="1:3" ht="16.5" thickBot="1" x14ac:dyDescent="0.25">
      <c r="A10" s="13"/>
      <c r="B10" s="14"/>
      <c r="C10" s="14"/>
    </row>
    <row r="11" spans="1:3" ht="16.5" thickBot="1" x14ac:dyDescent="0.25">
      <c r="A11" s="13"/>
      <c r="B11" s="14"/>
      <c r="C11" s="14"/>
    </row>
    <row r="12" spans="1:3" ht="16.5" thickBot="1" x14ac:dyDescent="0.25">
      <c r="A12" s="13"/>
      <c r="B12" s="14"/>
      <c r="C12" s="14"/>
    </row>
    <row r="13" spans="1:3" ht="16.5" thickBot="1" x14ac:dyDescent="0.25">
      <c r="A13" s="13"/>
      <c r="B13" s="14"/>
      <c r="C13" s="14"/>
    </row>
    <row r="14" spans="1:3" ht="16.5" thickBot="1" x14ac:dyDescent="0.25">
      <c r="A14" s="13"/>
      <c r="B14" s="14"/>
      <c r="C14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zoomScale="90" zoomScaleNormal="90" workbookViewId="0">
      <selection activeCell="H9" sqref="H9"/>
    </sheetView>
  </sheetViews>
  <sheetFormatPr defaultColWidth="80.42578125" defaultRowHeight="12.75" x14ac:dyDescent="0.2"/>
  <cols>
    <col min="1" max="1" width="56.28515625" style="24" customWidth="1"/>
    <col min="2" max="2" width="22.85546875" style="24" hidden="1" customWidth="1"/>
    <col min="3" max="3" width="19.7109375" style="24" hidden="1" customWidth="1"/>
    <col min="4" max="4" width="80.42578125" style="24"/>
    <col min="5" max="5" width="11.85546875" style="45" customWidth="1"/>
    <col min="6" max="6" width="12.140625" style="52" customWidth="1"/>
    <col min="7" max="7" width="15.85546875" style="24" customWidth="1"/>
    <col min="8" max="16384" width="80.42578125" style="24"/>
  </cols>
  <sheetData>
    <row r="2" spans="1:8" ht="15.75" x14ac:dyDescent="0.2">
      <c r="A2" s="30" t="s">
        <v>41</v>
      </c>
      <c r="B2" s="30" t="s">
        <v>42</v>
      </c>
      <c r="C2" s="30" t="s">
        <v>43</v>
      </c>
      <c r="D2" s="30" t="s">
        <v>44</v>
      </c>
      <c r="E2" s="46"/>
      <c r="F2" s="53" t="s">
        <v>117</v>
      </c>
      <c r="G2" s="31" t="s">
        <v>45</v>
      </c>
      <c r="H2" s="30" t="s">
        <v>46</v>
      </c>
    </row>
    <row r="3" spans="1:8" ht="15.75" x14ac:dyDescent="0.2">
      <c r="A3" s="30"/>
      <c r="B3" s="30"/>
      <c r="C3" s="30"/>
      <c r="D3" s="30"/>
      <c r="E3" s="46"/>
      <c r="F3" s="53" t="s">
        <v>118</v>
      </c>
      <c r="G3" s="31" t="s">
        <v>167</v>
      </c>
      <c r="H3" s="30"/>
    </row>
    <row r="4" spans="1:8" ht="16.5" thickBot="1" x14ac:dyDescent="0.25">
      <c r="A4" s="33" t="s">
        <v>115</v>
      </c>
      <c r="B4" s="33"/>
      <c r="C4" s="33"/>
      <c r="D4" s="33"/>
      <c r="E4" s="35" t="s">
        <v>166</v>
      </c>
      <c r="F4" s="36"/>
      <c r="G4" s="33"/>
      <c r="H4" s="32"/>
    </row>
    <row r="5" spans="1:8" ht="31.5" customHeight="1" x14ac:dyDescent="0.2">
      <c r="A5" s="37" t="s">
        <v>47</v>
      </c>
      <c r="B5" s="38" t="s">
        <v>49</v>
      </c>
      <c r="C5" s="39" t="s">
        <v>50</v>
      </c>
      <c r="D5" s="86" t="s">
        <v>85</v>
      </c>
      <c r="E5" s="102">
        <v>5</v>
      </c>
      <c r="F5" s="40" t="str">
        <f>IF(E5&gt;0,"Yes","No")</f>
        <v>Yes</v>
      </c>
      <c r="G5" s="19" t="str">
        <f>IF(COUNTIF(F5:F10,"No")=0,"Yes","No")</f>
        <v>No</v>
      </c>
      <c r="H5" s="25"/>
    </row>
    <row r="6" spans="1:8" ht="31.5" customHeight="1" x14ac:dyDescent="0.2">
      <c r="A6" s="41"/>
      <c r="B6" s="25"/>
      <c r="C6" s="25"/>
      <c r="D6" s="16" t="s">
        <v>86</v>
      </c>
      <c r="E6" s="88"/>
      <c r="F6" s="102"/>
      <c r="G6" s="20"/>
      <c r="H6" s="25"/>
    </row>
    <row r="7" spans="1:8" ht="47.25" x14ac:dyDescent="0.2">
      <c r="A7" s="42" t="s">
        <v>48</v>
      </c>
      <c r="B7" s="16"/>
      <c r="C7" s="34"/>
      <c r="D7" s="87" t="s">
        <v>84</v>
      </c>
      <c r="E7" s="102">
        <v>5</v>
      </c>
      <c r="F7" s="26" t="str">
        <f>IF(E7&gt;0,"Yes","No")</f>
        <v>Yes</v>
      </c>
      <c r="G7" s="43"/>
      <c r="H7" s="25"/>
    </row>
    <row r="8" spans="1:8" ht="31.5" x14ac:dyDescent="0.2">
      <c r="A8" s="41"/>
      <c r="B8" s="25" t="s">
        <v>49</v>
      </c>
      <c r="C8" s="25" t="s">
        <v>50</v>
      </c>
      <c r="D8" s="16" t="s">
        <v>87</v>
      </c>
      <c r="E8" s="48"/>
      <c r="F8" s="102" t="s">
        <v>13</v>
      </c>
      <c r="G8" s="23"/>
      <c r="H8" s="25"/>
    </row>
    <row r="9" spans="1:8" ht="31.5" x14ac:dyDescent="0.2">
      <c r="A9" s="41"/>
      <c r="B9" s="25" t="s">
        <v>51</v>
      </c>
      <c r="C9" s="25" t="s">
        <v>52</v>
      </c>
      <c r="D9" s="16" t="s">
        <v>53</v>
      </c>
      <c r="E9" s="48" t="s">
        <v>88</v>
      </c>
      <c r="F9" s="102" t="s">
        <v>10</v>
      </c>
      <c r="G9" s="23"/>
      <c r="H9" s="25"/>
    </row>
    <row r="10" spans="1:8" ht="32.25" thickBot="1" x14ac:dyDescent="0.25">
      <c r="A10" s="15"/>
      <c r="B10" s="18"/>
      <c r="C10" s="18"/>
      <c r="D10" s="44" t="s">
        <v>54</v>
      </c>
      <c r="E10" s="75" t="s">
        <v>89</v>
      </c>
      <c r="F10" s="103" t="s">
        <v>10</v>
      </c>
      <c r="G10" s="22"/>
      <c r="H10" s="25"/>
    </row>
    <row r="11" spans="1:8" ht="16.5" thickBot="1" x14ac:dyDescent="0.25">
      <c r="A11" s="25"/>
      <c r="B11" s="25"/>
      <c r="C11" s="25"/>
      <c r="D11" s="25"/>
      <c r="E11" s="47"/>
      <c r="F11" s="104"/>
      <c r="G11" s="28"/>
      <c r="H11" s="25"/>
    </row>
    <row r="12" spans="1:8" ht="31.5" x14ac:dyDescent="0.2">
      <c r="A12" s="37" t="s">
        <v>55</v>
      </c>
      <c r="B12" s="57" t="s">
        <v>51</v>
      </c>
      <c r="C12" s="57" t="s">
        <v>56</v>
      </c>
      <c r="D12" s="39" t="s">
        <v>90</v>
      </c>
      <c r="E12" s="81"/>
      <c r="F12" s="105" t="s">
        <v>13</v>
      </c>
      <c r="G12" s="19" t="str">
        <f>IF(COUNTIF(F12:F13,"No")=0,"Yes","No")</f>
        <v>No</v>
      </c>
      <c r="H12" s="25"/>
    </row>
    <row r="13" spans="1:8" ht="32.25" thickBot="1" x14ac:dyDescent="0.25">
      <c r="A13" s="15"/>
      <c r="B13" s="18"/>
      <c r="C13" s="18"/>
      <c r="D13" s="44" t="s">
        <v>57</v>
      </c>
      <c r="E13" s="75"/>
      <c r="F13" s="103" t="s">
        <v>9</v>
      </c>
      <c r="G13" s="22"/>
      <c r="H13" s="25"/>
    </row>
    <row r="14" spans="1:8" ht="48" customHeight="1" x14ac:dyDescent="0.2">
      <c r="A14" s="37" t="s">
        <v>91</v>
      </c>
      <c r="B14" s="57" t="s">
        <v>58</v>
      </c>
      <c r="C14" s="57" t="s">
        <v>56</v>
      </c>
      <c r="D14" s="39" t="s">
        <v>59</v>
      </c>
      <c r="E14" s="84" t="s">
        <v>116</v>
      </c>
      <c r="F14" s="105" t="s">
        <v>9</v>
      </c>
      <c r="G14" s="19" t="str">
        <f>IF(COUNTIF(F14:F15,"No")=0,"Yes","No")</f>
        <v>Yes</v>
      </c>
      <c r="H14" s="25"/>
    </row>
    <row r="15" spans="1:8" ht="32.25" thickBot="1" x14ac:dyDescent="0.25">
      <c r="A15" s="15"/>
      <c r="B15" s="18"/>
      <c r="C15" s="18"/>
      <c r="D15" s="44" t="s">
        <v>60</v>
      </c>
      <c r="E15" s="85"/>
      <c r="F15" s="103" t="s">
        <v>9</v>
      </c>
      <c r="G15" s="22"/>
      <c r="H15" s="25"/>
    </row>
    <row r="16" spans="1:8" ht="47.25" x14ac:dyDescent="0.2">
      <c r="A16" s="37" t="s">
        <v>61</v>
      </c>
      <c r="B16" s="57" t="s">
        <v>49</v>
      </c>
      <c r="C16" s="57" t="s">
        <v>50</v>
      </c>
      <c r="D16" s="39" t="s">
        <v>119</v>
      </c>
      <c r="E16" s="81"/>
      <c r="F16" s="105" t="s">
        <v>9</v>
      </c>
      <c r="G16" s="19" t="str">
        <f>IF(COUNTIF(F16:F17,"No")=0,"Yes","No")</f>
        <v>Yes</v>
      </c>
      <c r="H16" s="25"/>
    </row>
    <row r="17" spans="1:8" ht="63.75" thickBot="1" x14ac:dyDescent="0.25">
      <c r="A17" s="15"/>
      <c r="B17" s="18" t="s">
        <v>62</v>
      </c>
      <c r="C17" s="18" t="s">
        <v>63</v>
      </c>
      <c r="D17" s="44" t="s">
        <v>64</v>
      </c>
      <c r="E17" s="75"/>
      <c r="F17" s="103" t="s">
        <v>9</v>
      </c>
      <c r="G17" s="22"/>
      <c r="H17" s="25"/>
    </row>
    <row r="18" spans="1:8" ht="47.25" x14ac:dyDescent="0.2">
      <c r="A18" s="37" t="s">
        <v>127</v>
      </c>
      <c r="B18" s="57" t="s">
        <v>49</v>
      </c>
      <c r="C18" s="57" t="s">
        <v>50</v>
      </c>
      <c r="D18" s="39" t="s">
        <v>120</v>
      </c>
      <c r="E18" s="81"/>
      <c r="F18" s="105" t="s">
        <v>9</v>
      </c>
      <c r="G18" s="19" t="str">
        <f>IF(COUNTIF(F18:F19,"No")=0,"Yes","No")</f>
        <v>Yes</v>
      </c>
      <c r="H18" s="25"/>
    </row>
    <row r="19" spans="1:8" ht="32.25" thickBot="1" x14ac:dyDescent="0.25">
      <c r="A19" s="15"/>
      <c r="B19" s="18" t="s">
        <v>62</v>
      </c>
      <c r="C19" s="18" t="s">
        <v>63</v>
      </c>
      <c r="D19" s="44" t="s">
        <v>92</v>
      </c>
      <c r="E19" s="75"/>
      <c r="F19" s="103" t="s">
        <v>9</v>
      </c>
      <c r="G19" s="22"/>
      <c r="H19" s="25"/>
    </row>
    <row r="20" spans="1:8" ht="15.75" customHeight="1" x14ac:dyDescent="0.2">
      <c r="A20" s="37" t="s">
        <v>128</v>
      </c>
      <c r="B20" s="57" t="s">
        <v>65</v>
      </c>
      <c r="C20" s="57" t="s">
        <v>66</v>
      </c>
      <c r="D20" s="39" t="s">
        <v>121</v>
      </c>
      <c r="E20" s="81"/>
      <c r="F20" s="105" t="s">
        <v>9</v>
      </c>
      <c r="G20" s="19" t="str">
        <f>IF(COUNTIF(F20:F21,"No")=0,"Yes","No")</f>
        <v>Yes</v>
      </c>
      <c r="H20" s="25"/>
    </row>
    <row r="21" spans="1:8" ht="32.25" thickBot="1" x14ac:dyDescent="0.25">
      <c r="A21" s="15"/>
      <c r="B21" s="18"/>
      <c r="C21" s="18"/>
      <c r="D21" s="44" t="s">
        <v>67</v>
      </c>
      <c r="E21" s="75"/>
      <c r="F21" s="103"/>
      <c r="G21" s="22"/>
      <c r="H21" s="25"/>
    </row>
    <row r="22" spans="1:8" ht="31.5" customHeight="1" x14ac:dyDescent="0.2">
      <c r="A22" s="37" t="s">
        <v>134</v>
      </c>
      <c r="B22" s="57" t="s">
        <v>68</v>
      </c>
      <c r="C22" s="57" t="s">
        <v>56</v>
      </c>
      <c r="D22" s="39" t="s">
        <v>123</v>
      </c>
      <c r="E22" s="81"/>
      <c r="F22" s="105" t="s">
        <v>9</v>
      </c>
      <c r="G22" s="19" t="str">
        <f>IF(COUNTIF(F22:F23,"No")=0,"Yes","No")</f>
        <v>Yes</v>
      </c>
      <c r="H22" s="25"/>
    </row>
    <row r="23" spans="1:8" ht="32.25" thickBot="1" x14ac:dyDescent="0.25">
      <c r="A23" s="15"/>
      <c r="B23" s="18" t="s">
        <v>69</v>
      </c>
      <c r="C23" s="18" t="s">
        <v>70</v>
      </c>
      <c r="D23" s="44" t="s">
        <v>122</v>
      </c>
      <c r="E23" s="75"/>
      <c r="F23" s="103" t="s">
        <v>9</v>
      </c>
      <c r="G23" s="22"/>
      <c r="H23" s="25"/>
    </row>
    <row r="24" spans="1:8" ht="31.5" x14ac:dyDescent="0.2">
      <c r="A24" s="37" t="s">
        <v>136</v>
      </c>
      <c r="B24" s="57" t="s">
        <v>58</v>
      </c>
      <c r="C24" s="57" t="s">
        <v>56</v>
      </c>
      <c r="D24" s="39" t="s">
        <v>71</v>
      </c>
      <c r="E24" s="81"/>
      <c r="F24" s="105" t="s">
        <v>9</v>
      </c>
      <c r="G24" s="19" t="str">
        <f>IF(COUNTIF(F24:F25,"No")=0,"Yes","No")</f>
        <v>Yes</v>
      </c>
      <c r="H24" s="25"/>
    </row>
    <row r="25" spans="1:8" ht="32.25" thickBot="1" x14ac:dyDescent="0.25">
      <c r="A25" s="15"/>
      <c r="B25" s="18" t="s">
        <v>72</v>
      </c>
      <c r="C25" s="18" t="s">
        <v>73</v>
      </c>
      <c r="D25" s="44" t="s">
        <v>74</v>
      </c>
      <c r="E25" s="75"/>
      <c r="F25" s="103" t="s">
        <v>9</v>
      </c>
      <c r="G25" s="22"/>
      <c r="H25" s="25"/>
    </row>
    <row r="26" spans="1:8" ht="31.5" customHeight="1" x14ac:dyDescent="0.2">
      <c r="A26" s="37" t="s">
        <v>139</v>
      </c>
      <c r="B26" s="57" t="s">
        <v>58</v>
      </c>
      <c r="C26" s="57" t="s">
        <v>56</v>
      </c>
      <c r="D26" s="39" t="s">
        <v>75</v>
      </c>
      <c r="E26" s="81"/>
      <c r="F26" s="105" t="s">
        <v>9</v>
      </c>
      <c r="G26" s="19" t="str">
        <f>IF(COUNTIF(F26:F31,"No")=0,"Yes","No")</f>
        <v>No</v>
      </c>
      <c r="H26" s="25"/>
    </row>
    <row r="27" spans="1:8" ht="47.25" customHeight="1" x14ac:dyDescent="0.2">
      <c r="A27" s="41"/>
      <c r="B27" s="25" t="s">
        <v>72</v>
      </c>
      <c r="C27" s="25" t="s">
        <v>73</v>
      </c>
      <c r="D27" s="16" t="s">
        <v>76</v>
      </c>
      <c r="E27" s="49" t="s">
        <v>94</v>
      </c>
      <c r="F27" s="102" t="s">
        <v>9</v>
      </c>
      <c r="G27" s="23"/>
      <c r="H27" s="25"/>
    </row>
    <row r="28" spans="1:8" ht="15.75" x14ac:dyDescent="0.2">
      <c r="A28" s="41"/>
      <c r="B28" s="25"/>
      <c r="C28" s="25"/>
      <c r="D28" s="16" t="s">
        <v>77</v>
      </c>
      <c r="E28" s="50"/>
      <c r="F28" s="106" t="s">
        <v>17</v>
      </c>
      <c r="G28" s="23"/>
      <c r="H28" s="25"/>
    </row>
    <row r="29" spans="1:8" ht="15.75" x14ac:dyDescent="0.2">
      <c r="A29" s="41"/>
      <c r="B29" s="25"/>
      <c r="C29" s="25"/>
      <c r="D29" s="16" t="s">
        <v>78</v>
      </c>
      <c r="E29" s="50"/>
      <c r="F29" s="107"/>
      <c r="G29" s="23"/>
      <c r="H29" s="25"/>
    </row>
    <row r="30" spans="1:8" ht="15.75" x14ac:dyDescent="0.2">
      <c r="A30" s="41"/>
      <c r="B30" s="25"/>
      <c r="C30" s="25"/>
      <c r="D30" s="16" t="s">
        <v>79</v>
      </c>
      <c r="E30" s="50"/>
      <c r="F30" s="107"/>
      <c r="G30" s="23"/>
      <c r="H30" s="25"/>
    </row>
    <row r="31" spans="1:8" ht="16.5" thickBot="1" x14ac:dyDescent="0.25">
      <c r="A31" s="15"/>
      <c r="B31" s="18"/>
      <c r="C31" s="18"/>
      <c r="D31" s="82" t="s">
        <v>93</v>
      </c>
      <c r="E31" s="83"/>
      <c r="F31" s="108"/>
      <c r="G31" s="22"/>
      <c r="H31" s="25"/>
    </row>
    <row r="32" spans="1:8" ht="13.5" thickBot="1" x14ac:dyDescent="0.25">
      <c r="F32" s="109"/>
      <c r="G32" s="29"/>
    </row>
    <row r="33" spans="1:8" ht="15.75" customHeight="1" x14ac:dyDescent="0.2">
      <c r="A33" s="37" t="s">
        <v>140</v>
      </c>
      <c r="B33" s="57" t="s">
        <v>80</v>
      </c>
      <c r="C33" s="57" t="s">
        <v>81</v>
      </c>
      <c r="D33" s="39" t="s">
        <v>95</v>
      </c>
      <c r="E33" s="81"/>
      <c r="F33" s="105" t="s">
        <v>9</v>
      </c>
      <c r="G33" s="19" t="str">
        <f>IF(COUNTIF(F33:F34,"No")=0,"Yes","No")</f>
        <v>Yes</v>
      </c>
      <c r="H33" s="25"/>
    </row>
    <row r="34" spans="1:8" ht="32.25" thickBot="1" x14ac:dyDescent="0.25">
      <c r="A34" s="15"/>
      <c r="B34" s="18"/>
      <c r="C34" s="18"/>
      <c r="D34" s="44" t="s">
        <v>96</v>
      </c>
      <c r="E34" s="75"/>
      <c r="F34" s="103"/>
      <c r="G34" s="21"/>
      <c r="H34" s="25"/>
    </row>
    <row r="35" spans="1:8" ht="15.75" customHeight="1" thickBot="1" x14ac:dyDescent="0.25">
      <c r="A35" s="76" t="s">
        <v>141</v>
      </c>
      <c r="B35" s="77" t="s">
        <v>58</v>
      </c>
      <c r="C35" s="77" t="s">
        <v>56</v>
      </c>
      <c r="D35" s="78" t="s">
        <v>82</v>
      </c>
      <c r="E35" s="79"/>
      <c r="F35" s="110" t="s">
        <v>9</v>
      </c>
      <c r="G35" s="80" t="str">
        <f>(F35)</f>
        <v>yes</v>
      </c>
      <c r="H35" s="25"/>
    </row>
    <row r="36" spans="1:8" ht="15.75" x14ac:dyDescent="0.2">
      <c r="A36" s="25"/>
      <c r="B36" s="25"/>
      <c r="C36" s="25"/>
      <c r="D36" s="25"/>
      <c r="E36" s="47"/>
      <c r="F36" s="27"/>
      <c r="G36" s="28"/>
      <c r="H36" s="25"/>
    </row>
    <row r="37" spans="1:8" x14ac:dyDescent="0.2">
      <c r="F37" s="54"/>
      <c r="G37" s="29"/>
    </row>
    <row r="38" spans="1:8" ht="13.5" thickBot="1" x14ac:dyDescent="0.25">
      <c r="F38" s="54"/>
      <c r="G38" s="29"/>
    </row>
    <row r="39" spans="1:8" x14ac:dyDescent="0.2">
      <c r="A39" s="68" t="s">
        <v>99</v>
      </c>
      <c r="B39" s="69"/>
      <c r="C39" s="69"/>
      <c r="D39" s="69"/>
      <c r="E39" s="70"/>
      <c r="F39" s="71"/>
      <c r="G39" s="60"/>
    </row>
    <row r="40" spans="1:8" x14ac:dyDescent="0.2">
      <c r="A40" s="72"/>
      <c r="F40" s="54"/>
      <c r="G40" s="73"/>
    </row>
    <row r="41" spans="1:8" ht="31.5" x14ac:dyDescent="0.2">
      <c r="A41" s="42" t="s">
        <v>146</v>
      </c>
      <c r="B41" s="25" t="s">
        <v>58</v>
      </c>
      <c r="C41" s="25" t="s">
        <v>100</v>
      </c>
      <c r="D41" s="16" t="s">
        <v>101</v>
      </c>
      <c r="E41" s="48"/>
      <c r="F41" s="51" t="s">
        <v>9</v>
      </c>
      <c r="G41" s="61" t="str">
        <f>(F41)</f>
        <v>yes</v>
      </c>
    </row>
    <row r="42" spans="1:8" ht="31.5" x14ac:dyDescent="0.2">
      <c r="A42" s="42" t="s">
        <v>102</v>
      </c>
      <c r="B42" s="25" t="s">
        <v>58</v>
      </c>
      <c r="C42" s="25" t="s">
        <v>100</v>
      </c>
      <c r="D42" s="16" t="s">
        <v>103</v>
      </c>
      <c r="E42" s="48"/>
      <c r="F42" s="51" t="s">
        <v>9</v>
      </c>
      <c r="G42" s="61" t="str">
        <f t="shared" ref="G42:G45" si="0">(F42)</f>
        <v>yes</v>
      </c>
    </row>
    <row r="43" spans="1:8" ht="31.5" x14ac:dyDescent="0.2">
      <c r="A43" s="42" t="s">
        <v>104</v>
      </c>
      <c r="B43" s="25" t="s">
        <v>58</v>
      </c>
      <c r="C43" s="25" t="s">
        <v>100</v>
      </c>
      <c r="D43" s="16" t="s">
        <v>105</v>
      </c>
      <c r="E43" s="48"/>
      <c r="F43" s="51" t="s">
        <v>9</v>
      </c>
      <c r="G43" s="61" t="str">
        <f t="shared" si="0"/>
        <v>yes</v>
      </c>
    </row>
    <row r="44" spans="1:8" ht="31.5" x14ac:dyDescent="0.2">
      <c r="A44" s="42" t="s">
        <v>106</v>
      </c>
      <c r="B44" s="25" t="s">
        <v>72</v>
      </c>
      <c r="C44" s="25" t="s">
        <v>73</v>
      </c>
      <c r="D44" s="16" t="s">
        <v>107</v>
      </c>
      <c r="E44" s="48"/>
      <c r="F44" s="51" t="s">
        <v>9</v>
      </c>
      <c r="G44" s="61" t="str">
        <f t="shared" si="0"/>
        <v>yes</v>
      </c>
    </row>
    <row r="45" spans="1:8" ht="32.25" thickBot="1" x14ac:dyDescent="0.25">
      <c r="A45" s="74" t="s">
        <v>108</v>
      </c>
      <c r="B45" s="18" t="s">
        <v>72</v>
      </c>
      <c r="C45" s="18" t="s">
        <v>73</v>
      </c>
      <c r="D45" s="44" t="s">
        <v>109</v>
      </c>
      <c r="E45" s="75"/>
      <c r="F45" s="66" t="s">
        <v>9</v>
      </c>
      <c r="G45" s="67" t="str">
        <f t="shared" si="0"/>
        <v>yes</v>
      </c>
    </row>
    <row r="46" spans="1:8" ht="16.5" thickBot="1" x14ac:dyDescent="0.25">
      <c r="A46" s="25"/>
      <c r="B46" s="25"/>
      <c r="C46" s="25"/>
      <c r="D46" s="25"/>
      <c r="E46" s="47"/>
      <c r="F46" s="55"/>
      <c r="G46" s="29"/>
    </row>
    <row r="47" spans="1:8" ht="15.75" x14ac:dyDescent="0.2">
      <c r="A47" s="56" t="s">
        <v>110</v>
      </c>
      <c r="B47" s="57"/>
      <c r="C47" s="57"/>
      <c r="D47" s="57"/>
      <c r="E47" s="58"/>
      <c r="F47" s="59"/>
      <c r="G47" s="60"/>
    </row>
    <row r="48" spans="1:8" ht="47.25" x14ac:dyDescent="0.2">
      <c r="A48" s="42" t="s">
        <v>151</v>
      </c>
      <c r="B48" s="16" t="s">
        <v>49</v>
      </c>
      <c r="C48" s="16" t="s">
        <v>83</v>
      </c>
      <c r="D48" s="16" t="s">
        <v>97</v>
      </c>
      <c r="E48" s="48" t="s">
        <v>98</v>
      </c>
      <c r="F48" s="51" t="s">
        <v>9</v>
      </c>
      <c r="G48" s="61" t="str">
        <f t="shared" ref="G48:G51" si="1">(F48)</f>
        <v>yes</v>
      </c>
      <c r="H48" s="25"/>
    </row>
    <row r="49" spans="1:7" ht="31.5" x14ac:dyDescent="0.2">
      <c r="A49" s="42" t="s">
        <v>153</v>
      </c>
      <c r="B49" s="16" t="s">
        <v>111</v>
      </c>
      <c r="C49" s="16" t="s">
        <v>112</v>
      </c>
      <c r="D49" s="16" t="s">
        <v>113</v>
      </c>
      <c r="E49" s="48"/>
      <c r="F49" s="51" t="s">
        <v>9</v>
      </c>
      <c r="G49" s="61" t="str">
        <f t="shared" si="1"/>
        <v>yes</v>
      </c>
    </row>
    <row r="50" spans="1:7" ht="31.5" x14ac:dyDescent="0.2">
      <c r="A50" s="42" t="s">
        <v>156</v>
      </c>
      <c r="B50" s="16" t="s">
        <v>111</v>
      </c>
      <c r="C50" s="16" t="s">
        <v>112</v>
      </c>
      <c r="D50" s="16" t="s">
        <v>114</v>
      </c>
      <c r="E50" s="48"/>
      <c r="F50" s="51" t="s">
        <v>9</v>
      </c>
      <c r="G50" s="61" t="str">
        <f t="shared" si="1"/>
        <v>yes</v>
      </c>
    </row>
    <row r="51" spans="1:7" ht="16.5" thickBot="1" x14ac:dyDescent="0.25">
      <c r="A51" s="62" t="s">
        <v>157</v>
      </c>
      <c r="B51" s="63"/>
      <c r="C51" s="63"/>
      <c r="D51" s="64" t="s">
        <v>125</v>
      </c>
      <c r="E51" s="65"/>
      <c r="F51" s="66" t="s">
        <v>9</v>
      </c>
      <c r="G51" s="67" t="str">
        <f t="shared" si="1"/>
        <v>yes</v>
      </c>
    </row>
  </sheetData>
  <mergeCells count="8">
    <mergeCell ref="E4:F4"/>
    <mergeCell ref="F28:F31"/>
    <mergeCell ref="E27:E31"/>
    <mergeCell ref="A2:A3"/>
    <mergeCell ref="B2:B3"/>
    <mergeCell ref="C2:C3"/>
    <mergeCell ref="D2:D3"/>
    <mergeCell ref="H2:H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8EBE3703A95C40849D81B8ED303CF5" ma:contentTypeVersion="2" ma:contentTypeDescription="Create a new document." ma:contentTypeScope="" ma:versionID="adb8f4f11660b3bee77f2e00ee0e79be">
  <xsd:schema xmlns:xsd="http://www.w3.org/2001/XMLSchema" xmlns:xs="http://www.w3.org/2001/XMLSchema" xmlns:p="http://schemas.microsoft.com/office/2006/metadata/properties" xmlns:ns2="85282a53-827d-4236-8de6-76a7d51d147d" targetNamespace="http://schemas.microsoft.com/office/2006/metadata/properties" ma:root="true" ma:fieldsID="0444d2fa5d07d2d6299bf0d2889b426e" ns2:_="">
    <xsd:import namespace="85282a53-827d-4236-8de6-76a7d51d147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82a53-827d-4236-8de6-76a7d51d14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98CE29-B316-4BBA-9734-DCFC57C3D83D}"/>
</file>

<file path=customXml/itemProps2.xml><?xml version="1.0" encoding="utf-8"?>
<ds:datastoreItem xmlns:ds="http://schemas.openxmlformats.org/officeDocument/2006/customXml" ds:itemID="{0B025BB1-23A2-4521-8012-E9E5FE1276FA}"/>
</file>

<file path=customXml/itemProps3.xml><?xml version="1.0" encoding="utf-8"?>
<ds:datastoreItem xmlns:ds="http://schemas.openxmlformats.org/officeDocument/2006/customXml" ds:itemID="{982C323C-3620-4EAD-B34F-9C3501ABFD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CD facility accreditation</vt:lpstr>
      <vt:lpstr>Quality Improvement plan</vt:lpstr>
      <vt:lpstr>CHECKLISTS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 1</dc:creator>
  <cp:lastModifiedBy>review 1</cp:lastModifiedBy>
  <cp:lastPrinted>2017-02-07T07:54:40Z</cp:lastPrinted>
  <dcterms:created xsi:type="dcterms:W3CDTF">2016-12-15T11:52:33Z</dcterms:created>
  <dcterms:modified xsi:type="dcterms:W3CDTF">2017-02-07T12:17:48Z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0x010100248EBE3703A95C40849D81B8ED303CF5</vt:lpwstr>
  </property>
</Properties>
</file>